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lsa.gov.il\Shares\אגף רכש מכרזים והתקשרויות\מכרזים\איחוד 2022\2023\מכרזים\118-2023 הפעלת קבוצות במעונות הממשלתיים, בפריסה ארצית\מכרז\"/>
    </mc:Choice>
  </mc:AlternateContent>
  <bookViews>
    <workbookView xWindow="0" yWindow="0" windowWidth="25125" windowHeight="12045"/>
  </bookViews>
  <sheets>
    <sheet name="השוואת תעריפים " sheetId="1" r:id="rId1"/>
    <sheet name="מגן פרטי 2024" sheetId="2" r:id="rId2"/>
    <sheet name="קידום פרטי" sheetId="3" r:id="rId3"/>
    <sheet name="מגן פרטי 4.24" sheetId="9" r:id="rId4"/>
    <sheet name="קידום פרטי 4.24" sheetId="10" r:id="rId5"/>
    <sheet name="מגן קצה פרטי 4.24" sheetId="11" r:id="rId6"/>
    <sheet name="מצבת מדריכים במגן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1" l="1"/>
  <c r="B33" i="11"/>
  <c r="D26" i="11"/>
  <c r="B26" i="11"/>
  <c r="E31" i="10"/>
  <c r="B31" i="10"/>
  <c r="D24" i="10"/>
  <c r="B24" i="10"/>
  <c r="E32" i="9"/>
  <c r="B32" i="9"/>
  <c r="D25" i="9"/>
  <c r="B25" i="9"/>
  <c r="C53" i="1" l="1"/>
  <c r="C52" i="1"/>
  <c r="G44" i="1" l="1"/>
  <c r="E44" i="1" l="1"/>
  <c r="F44" i="1"/>
  <c r="C50" i="1" l="1"/>
  <c r="C51" i="1" s="1"/>
  <c r="G47" i="1" l="1"/>
  <c r="F47" i="1"/>
  <c r="E47" i="1"/>
  <c r="H47" i="1" s="1"/>
  <c r="C48" i="1"/>
  <c r="C49" i="1" s="1"/>
  <c r="F45" i="1"/>
  <c r="G45" i="1" l="1"/>
  <c r="E45" i="1"/>
  <c r="D42" i="1"/>
  <c r="D44" i="1" s="1"/>
  <c r="D45" i="1" s="1"/>
  <c r="C42" i="1"/>
  <c r="C44" i="1" s="1"/>
  <c r="C45" i="1" s="1"/>
</calcChain>
</file>

<file path=xl/sharedStrings.xml><?xml version="1.0" encoding="utf-8"?>
<sst xmlns="http://schemas.openxmlformats.org/spreadsheetml/2006/main" count="335" uniqueCount="105">
  <si>
    <t>השוואת תעריפים</t>
  </si>
  <si>
    <t>09/03/2024</t>
  </si>
  <si>
    <t>פרמטרים לדוח:</t>
  </si>
  <si>
    <t>אגף:</t>
  </si>
  <si>
    <t>כולם</t>
  </si>
  <si>
    <t>שירות:</t>
  </si>
  <si>
    <t>חסות נוער</t>
  </si>
  <si>
    <t>סוג מסגרת:</t>
  </si>
  <si>
    <t>סטטוס:</t>
  </si>
  <si>
    <t>טיוטה</t>
  </si>
  <si>
    <t>סמל תעריף</t>
  </si>
  <si>
    <t>שם תעריף</t>
  </si>
  <si>
    <t>אגף</t>
  </si>
  <si>
    <t>יחידה אחראית</t>
  </si>
  <si>
    <t>פרטי/ציבורי</t>
  </si>
  <si>
    <t>סוג מסגרת</t>
  </si>
  <si>
    <t>סך מושמים</t>
  </si>
  <si>
    <t>כח אדם</t>
  </si>
  <si>
    <t>רכז חינוך</t>
  </si>
  <si>
    <t>עובד סוציאלי</t>
  </si>
  <si>
    <t>מטפל 1</t>
  </si>
  <si>
    <t>עובד מקצועות הבריאות</t>
  </si>
  <si>
    <t>עובד סוציאלי בכיר</t>
  </si>
  <si>
    <t>אם בית 1</t>
  </si>
  <si>
    <t>מטפל לילה 1</t>
  </si>
  <si>
    <t>מדריך 1</t>
  </si>
  <si>
    <t>אחות ללא משמרות</t>
  </si>
  <si>
    <t>אחראי משמרת</t>
  </si>
  <si>
    <t>סה"כ</t>
  </si>
  <si>
    <t>עלות כוח אדם למושם</t>
  </si>
  <si>
    <t>הוצאות אחזקה</t>
  </si>
  <si>
    <t>הסעות קידום ומגן</t>
  </si>
  <si>
    <t>הכשרה</t>
  </si>
  <si>
    <t>סה"כ הוצאות אחזקה</t>
  </si>
  <si>
    <t>שכ"ד</t>
  </si>
  <si>
    <t>מע"מ</t>
  </si>
  <si>
    <t>ניכוי השתתפות הדייר באחזקה</t>
  </si>
  <si>
    <t>סה"כ תעריף</t>
  </si>
  <si>
    <t>מגן פרטי</t>
  </si>
  <si>
    <t>אגף תקון ונוער מנותק</t>
  </si>
  <si>
    <t>פרטי</t>
  </si>
  <si>
    <t>פנימיה 1</t>
  </si>
  <si>
    <t>מגן פרטי למושם מכרז 118</t>
  </si>
  <si>
    <t>פנימיה</t>
  </si>
  <si>
    <t>מגן קצה פרטי למושם מכרז 118</t>
  </si>
  <si>
    <t>קידום פרטי</t>
  </si>
  <si>
    <t>קידום פרטי למושם מכרז 118</t>
  </si>
  <si>
    <t>תוספת נסיעות</t>
  </si>
  <si>
    <t>מגן פרטי מכרז 2017</t>
  </si>
  <si>
    <t>קידום פרטי מכרז 2017</t>
  </si>
  <si>
    <t>עלות למושם</t>
  </si>
  <si>
    <t>הצעת תקן ותעריף</t>
  </si>
  <si>
    <t>סה"כ תעריף:</t>
  </si>
  <si>
    <t>שם תעריף:</t>
  </si>
  <si>
    <t>בסיס חודש:</t>
  </si>
  <si>
    <t>בעלות:</t>
  </si>
  <si>
    <t>:סמל תעריף</t>
  </si>
  <si>
    <t>מס' ימי פעילות:</t>
  </si>
  <si>
    <t>:אגף</t>
  </si>
  <si>
    <t>מס' שעות פעילות ביום חול:</t>
  </si>
  <si>
    <t>מס' שעות פעילות ביום שישי:</t>
  </si>
  <si>
    <t>מספר דיירים:</t>
  </si>
  <si>
    <t>תקן כח אדם מוצע</t>
  </si>
  <si>
    <t>תיאור המשרה</t>
  </si>
  <si>
    <t>תקן</t>
  </si>
  <si>
    <t>'עלות יח</t>
  </si>
  <si>
    <t>סה"כ עלות</t>
  </si>
  <si>
    <t>עלות מעסיקים:</t>
  </si>
  <si>
    <t>סה"כ כולל עלות מעסיקים</t>
  </si>
  <si>
    <t>עלות שכר לנפש</t>
  </si>
  <si>
    <t>הוצ'אחזקה</t>
  </si>
  <si>
    <t>תעריף</t>
  </si>
  <si>
    <t>אחוז תשלום</t>
  </si>
  <si>
    <t>סה"כ תעריף לדייר</t>
  </si>
  <si>
    <t>תשלום למסגרת</t>
  </si>
  <si>
    <t xml:space="preserve">  סה"כ הוצ' אחזקה לתעריף</t>
  </si>
  <si>
    <t>מעמ</t>
  </si>
  <si>
    <t>ש"ח</t>
  </si>
  <si>
    <t>חישוב תקני מדריכים ומטפלים</t>
  </si>
  <si>
    <t>מספר מטופלים למטפל</t>
  </si>
  <si>
    <t>יחס מטפל / מטופל (כמות מטפלים לכול מטופל)</t>
  </si>
  <si>
    <t>תוצאות :</t>
  </si>
  <si>
    <t>תיאור מועד</t>
  </si>
  <si>
    <t>מס' ימים בתקופה</t>
  </si>
  <si>
    <t>מס' שעות במשמרת</t>
  </si>
  <si>
    <t>כמות מדריך 1</t>
  </si>
  <si>
    <t>תקן מדריך 1</t>
  </si>
  <si>
    <t>הסבר לחישוב</t>
  </si>
  <si>
    <t>א-ה בוקר</t>
  </si>
  <si>
    <t>א-ה ערב</t>
  </si>
  <si>
    <t>אחר (תקן לחודש)</t>
  </si>
  <si>
    <t>מלווה</t>
  </si>
  <si>
    <t>חופשות</t>
  </si>
  <si>
    <t>שבת בוקר</t>
  </si>
  <si>
    <t>שבת ערב</t>
  </si>
  <si>
    <t>שישי בוקר</t>
  </si>
  <si>
    <t>שישי ערב</t>
  </si>
  <si>
    <t>מדריכים לתמרוץ</t>
  </si>
  <si>
    <t>סה"כ תעריף כולל סל נסיעות</t>
  </si>
  <si>
    <t>במחירי 4.2024</t>
  </si>
  <si>
    <t>רווח 4.0 %</t>
  </si>
  <si>
    <t>אחוז לתשלום</t>
  </si>
  <si>
    <t>%</t>
  </si>
  <si>
    <t>תעריף לתשלום</t>
  </si>
  <si>
    <t>תוספת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</si>
</sst>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#.00"/>
    <numFmt numFmtId="165" formatCode="#."/>
    <numFmt numFmtId="166" formatCode="0_)"/>
    <numFmt numFmtId="167" formatCode="0.00_)"/>
    <numFmt numFmtId="168" formatCode="mm/yyyy"/>
    <numFmt numFmtId="169" formatCode="#,##0.000;\(#,##0.000\)"/>
    <numFmt numFmtId="170" formatCode="#,##0.00;\(#,##0.00\)"/>
    <numFmt numFmtId="171" formatCode="###0"/>
    <numFmt numFmtId="172" formatCode="#,##0.000"/>
  </numFmts>
  <fonts count="2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0"/>
      <name val="Arial"/>
      <family val="2"/>
    </font>
    <font>
      <sz val="1"/>
      <color indexed="8"/>
      <name val="Courier"/>
      <family val="3"/>
      <charset val="177"/>
    </font>
    <font>
      <b/>
      <sz val="1"/>
      <color indexed="8"/>
      <name val="Courier"/>
      <family val="3"/>
      <charset val="177"/>
    </font>
    <font>
      <sz val="12"/>
      <name val="Courier"/>
      <family val="3"/>
      <charset val="177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sz val="12"/>
      <color indexed="8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b/>
      <sz val="12"/>
      <name val="Courier"/>
      <family val="3"/>
      <charset val="177"/>
    </font>
    <font>
      <b/>
      <sz val="18"/>
      <color indexed="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u/>
      <sz val="13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4"/>
      <color rgb="FFFF0000"/>
      <name val="Arial"/>
      <family val="2"/>
      <scheme val="minor"/>
    </font>
    <font>
      <sz val="10"/>
      <name val="Arial"/>
      <charset val="177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D0ECE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FFB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5" fillId="0" borderId="0">
      <protection locked="0"/>
    </xf>
    <xf numFmtId="164" fontId="5" fillId="0" borderId="0">
      <protection locked="0"/>
    </xf>
    <xf numFmtId="165" fontId="6" fillId="0" borderId="0">
      <protection locked="0"/>
    </xf>
    <xf numFmtId="165" fontId="6" fillId="0" borderId="0">
      <protection locked="0"/>
    </xf>
    <xf numFmtId="0" fontId="7" fillId="0" borderId="0"/>
    <xf numFmtId="0" fontId="17" fillId="0" borderId="1"/>
    <xf numFmtId="0" fontId="17" fillId="0" borderId="1"/>
    <xf numFmtId="0" fontId="18" fillId="0" borderId="1"/>
    <xf numFmtId="43" fontId="23" fillId="0" borderId="0" applyFont="0" applyFill="0" applyBorder="0" applyAlignment="0" applyProtection="0"/>
    <xf numFmtId="0" fontId="25" fillId="0" borderId="0"/>
  </cellStyleXfs>
  <cellXfs count="223">
    <xf numFmtId="0" fontId="0" fillId="0" borderId="0" xfId="0"/>
    <xf numFmtId="0" fontId="0" fillId="0" borderId="0" xfId="0" applyFont="1"/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0" fontId="0" fillId="0" borderId="0" xfId="0" applyFont="1" applyAlignment="1">
      <alignment horizontal="right" readingOrder="2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9" fontId="1" fillId="0" borderId="1" xfId="0" applyNumberFormat="1" applyFont="1" applyBorder="1"/>
    <xf numFmtId="4" fontId="0" fillId="0" borderId="0" xfId="0" applyNumberFormat="1"/>
    <xf numFmtId="4" fontId="0" fillId="0" borderId="1" xfId="0" applyNumberFormat="1" applyBorder="1"/>
    <xf numFmtId="4" fontId="1" fillId="0" borderId="1" xfId="0" applyNumberFormat="1" applyFont="1" applyBorder="1"/>
    <xf numFmtId="4" fontId="0" fillId="0" borderId="1" xfId="0" applyNumberForma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1"/>
    <xf numFmtId="0" fontId="7" fillId="0" borderId="0" xfId="6"/>
    <xf numFmtId="0" fontId="8" fillId="0" borderId="0" xfId="6" applyFont="1" applyAlignment="1"/>
    <xf numFmtId="0" fontId="9" fillId="0" borderId="0" xfId="6" applyFont="1" applyFill="1" applyBorder="1"/>
    <xf numFmtId="0" fontId="10" fillId="0" borderId="0" xfId="6" applyFont="1" applyAlignment="1" applyProtection="1">
      <alignment horizontal="right"/>
    </xf>
    <xf numFmtId="0" fontId="10" fillId="0" borderId="0" xfId="6" applyFont="1"/>
    <xf numFmtId="0" fontId="8" fillId="0" borderId="0" xfId="6" applyFont="1"/>
    <xf numFmtId="0" fontId="11" fillId="0" borderId="0" xfId="6" applyFont="1" applyBorder="1" applyAlignment="1" applyProtection="1">
      <alignment horizontal="right"/>
    </xf>
    <xf numFmtId="0" fontId="12" fillId="0" borderId="0" xfId="6" applyFont="1" applyFill="1" applyBorder="1"/>
    <xf numFmtId="0" fontId="8" fillId="0" borderId="0" xfId="6" applyFont="1" applyAlignment="1" applyProtection="1">
      <alignment horizontal="right"/>
    </xf>
    <xf numFmtId="0" fontId="12" fillId="0" borderId="0" xfId="6" applyFont="1" applyFill="1" applyAlignment="1" applyProtection="1">
      <alignment horizontal="right"/>
    </xf>
    <xf numFmtId="0" fontId="8" fillId="0" borderId="0" xfId="6" applyFont="1" applyBorder="1"/>
    <xf numFmtId="4" fontId="10" fillId="0" borderId="0" xfId="6" applyNumberFormat="1" applyFont="1" applyProtection="1"/>
    <xf numFmtId="0" fontId="15" fillId="0" borderId="0" xfId="6" applyFont="1" applyAlignment="1">
      <alignment horizontal="right"/>
    </xf>
    <xf numFmtId="0" fontId="12" fillId="0" borderId="0" xfId="6" applyFont="1" applyFill="1" applyBorder="1" applyAlignment="1" applyProtection="1">
      <alignment horizontal="center"/>
    </xf>
    <xf numFmtId="0" fontId="9" fillId="0" borderId="0" xfId="6" applyFont="1" applyFill="1" applyBorder="1" applyAlignment="1" applyProtection="1">
      <alignment horizontal="right"/>
    </xf>
    <xf numFmtId="0" fontId="14" fillId="0" borderId="0" xfId="6" applyFont="1" applyFill="1" applyBorder="1" applyAlignment="1">
      <alignment horizontal="center"/>
    </xf>
    <xf numFmtId="167" fontId="9" fillId="0" borderId="0" xfId="6" applyNumberFormat="1" applyFont="1" applyFill="1" applyBorder="1"/>
    <xf numFmtId="167" fontId="10" fillId="0" borderId="0" xfId="6" applyNumberFormat="1" applyFont="1" applyAlignment="1" applyProtection="1">
      <alignment horizontal="right"/>
    </xf>
    <xf numFmtId="166" fontId="12" fillId="0" borderId="0" xfId="6" applyNumberFormat="1" applyFont="1" applyFill="1" applyBorder="1" applyProtection="1"/>
    <xf numFmtId="2" fontId="12" fillId="0" borderId="0" xfId="6" applyNumberFormat="1" applyFont="1" applyFill="1" applyBorder="1" applyProtection="1"/>
    <xf numFmtId="0" fontId="16" fillId="0" borderId="0" xfId="6" applyFont="1" applyFill="1" applyBorder="1" applyAlignment="1" applyProtection="1">
      <alignment horizontal="center" vertical="center"/>
    </xf>
    <xf numFmtId="0" fontId="14" fillId="0" borderId="0" xfId="6" applyFont="1" applyFill="1" applyBorder="1" applyAlignment="1" applyProtection="1">
      <alignment horizontal="center"/>
    </xf>
    <xf numFmtId="0" fontId="14" fillId="0" borderId="2" xfId="6" applyFont="1" applyFill="1" applyBorder="1" applyAlignment="1" applyProtection="1"/>
    <xf numFmtId="0" fontId="14" fillId="0" borderId="3" xfId="6" applyFont="1" applyFill="1" applyBorder="1" applyAlignment="1" applyProtection="1">
      <alignment horizontal="right"/>
    </xf>
    <xf numFmtId="0" fontId="4" fillId="0" borderId="0" xfId="1" applyAlignment="1"/>
    <xf numFmtId="49" fontId="8" fillId="0" borderId="0" xfId="6" applyNumberFormat="1" applyFont="1" applyBorder="1" applyAlignment="1" applyProtection="1">
      <alignment horizontal="right"/>
    </xf>
    <xf numFmtId="49" fontId="8" fillId="0" borderId="0" xfId="6" applyNumberFormat="1" applyFont="1" applyAlignment="1">
      <alignment horizontal="right"/>
    </xf>
    <xf numFmtId="49" fontId="4" fillId="0" borderId="0" xfId="1" applyNumberFormat="1" applyAlignment="1">
      <alignment horizontal="right"/>
    </xf>
    <xf numFmtId="0" fontId="12" fillId="0" borderId="0" xfId="6" applyNumberFormat="1" applyFont="1" applyFill="1" applyAlignment="1" applyProtection="1">
      <alignment horizontal="right"/>
    </xf>
    <xf numFmtId="0" fontId="4" fillId="0" borderId="0" xfId="1" applyNumberFormat="1" applyAlignment="1"/>
    <xf numFmtId="49" fontId="13" fillId="0" borderId="0" xfId="6" applyNumberFormat="1" applyFont="1" applyAlignment="1" applyProtection="1">
      <alignment horizontal="center"/>
    </xf>
    <xf numFmtId="0" fontId="4" fillId="0" borderId="0" xfId="1" applyBorder="1"/>
    <xf numFmtId="49" fontId="12" fillId="0" borderId="0" xfId="6" applyNumberFormat="1" applyFont="1" applyFill="1" applyBorder="1" applyAlignment="1" applyProtection="1">
      <alignment horizontal="right"/>
    </xf>
    <xf numFmtId="49" fontId="4" fillId="0" borderId="0" xfId="1" applyNumberFormat="1" applyAlignment="1"/>
    <xf numFmtId="0" fontId="10" fillId="0" borderId="1" xfId="6" applyFont="1" applyBorder="1" applyAlignment="1" applyProtection="1">
      <alignment horizontal="right"/>
    </xf>
    <xf numFmtId="0" fontId="4" fillId="0" borderId="0" xfId="1" applyBorder="1" applyAlignment="1">
      <alignment horizontal="center"/>
    </xf>
    <xf numFmtId="168" fontId="8" fillId="0" borderId="0" xfId="6" applyNumberFormat="1" applyFont="1" applyBorder="1" applyAlignment="1">
      <alignment horizontal="right"/>
    </xf>
    <xf numFmtId="4" fontId="10" fillId="0" borderId="0" xfId="1" applyNumberFormat="1" applyFont="1"/>
    <xf numFmtId="4" fontId="14" fillId="0" borderId="6" xfId="6" applyNumberFormat="1" applyFont="1" applyFill="1" applyBorder="1" applyAlignment="1" applyProtection="1">
      <alignment horizontal="right"/>
    </xf>
    <xf numFmtId="4" fontId="8" fillId="0" borderId="0" xfId="6" applyNumberFormat="1" applyFont="1" applyAlignment="1"/>
    <xf numFmtId="49" fontId="12" fillId="0" borderId="7" xfId="6" applyNumberFormat="1" applyFont="1" applyFill="1" applyBorder="1" applyAlignment="1" applyProtection="1"/>
    <xf numFmtId="0" fontId="10" fillId="4" borderId="9" xfId="6" applyFont="1" applyFill="1" applyBorder="1" applyAlignment="1" applyProtection="1">
      <alignment horizontal="center"/>
    </xf>
    <xf numFmtId="0" fontId="10" fillId="4" borderId="10" xfId="6" applyFont="1" applyFill="1" applyBorder="1" applyAlignment="1" applyProtection="1">
      <alignment horizontal="center"/>
    </xf>
    <xf numFmtId="0" fontId="10" fillId="4" borderId="11" xfId="6" applyFont="1" applyFill="1" applyBorder="1" applyAlignment="1" applyProtection="1">
      <alignment horizontal="center"/>
    </xf>
    <xf numFmtId="49" fontId="9" fillId="0" borderId="12" xfId="6" applyNumberFormat="1" applyFont="1" applyFill="1" applyBorder="1" applyAlignment="1" applyProtection="1"/>
    <xf numFmtId="0" fontId="10" fillId="4" borderId="13" xfId="6" applyFont="1" applyFill="1" applyBorder="1" applyAlignment="1" applyProtection="1">
      <alignment horizontal="center"/>
    </xf>
    <xf numFmtId="0" fontId="10" fillId="4" borderId="14" xfId="6" applyFont="1" applyFill="1" applyBorder="1" applyAlignment="1" applyProtection="1">
      <alignment horizontal="center"/>
    </xf>
    <xf numFmtId="0" fontId="10" fillId="4" borderId="14" xfId="6" applyFont="1" applyFill="1" applyBorder="1" applyAlignment="1" applyProtection="1">
      <alignment horizontal="center" wrapText="1"/>
    </xf>
    <xf numFmtId="0" fontId="10" fillId="4" borderId="15" xfId="6" applyFont="1" applyFill="1" applyBorder="1" applyAlignment="1" applyProtection="1">
      <alignment horizontal="center"/>
    </xf>
    <xf numFmtId="4" fontId="10" fillId="5" borderId="1" xfId="6" applyNumberFormat="1" applyFont="1" applyFill="1" applyBorder="1" applyProtection="1"/>
    <xf numFmtId="4" fontId="9" fillId="5" borderId="1" xfId="6" applyNumberFormat="1" applyFont="1" applyFill="1" applyBorder="1" applyProtection="1"/>
    <xf numFmtId="0" fontId="8" fillId="0" borderId="0" xfId="1" applyFont="1"/>
    <xf numFmtId="49" fontId="12" fillId="0" borderId="0" xfId="6" applyNumberFormat="1" applyFont="1" applyFill="1" applyAlignment="1" applyProtection="1">
      <alignment horizontal="right" wrapText="1"/>
    </xf>
    <xf numFmtId="0" fontId="10" fillId="0" borderId="0" xfId="6" applyFont="1" applyAlignment="1" applyProtection="1">
      <alignment horizontal="right" vertical="top"/>
    </xf>
    <xf numFmtId="4" fontId="9" fillId="0" borderId="0" xfId="6" applyNumberFormat="1" applyFont="1" applyFill="1" applyBorder="1" applyProtection="1"/>
    <xf numFmtId="4" fontId="10" fillId="0" borderId="1" xfId="6" applyNumberFormat="1" applyFont="1" applyBorder="1" applyProtection="1"/>
    <xf numFmtId="4" fontId="10" fillId="0" borderId="14" xfId="6" applyNumberFormat="1" applyFont="1" applyBorder="1" applyProtection="1"/>
    <xf numFmtId="49" fontId="8" fillId="0" borderId="0" xfId="6" applyNumberFormat="1" applyFont="1" applyBorder="1" applyAlignment="1" applyProtection="1">
      <alignment horizontal="right" readingOrder="2"/>
    </xf>
    <xf numFmtId="49" fontId="8" fillId="0" borderId="0" xfId="6" applyNumberFormat="1" applyFont="1" applyAlignment="1">
      <alignment horizontal="right" readingOrder="2"/>
    </xf>
    <xf numFmtId="0" fontId="17" fillId="0" borderId="1" xfId="7"/>
    <xf numFmtId="169" fontId="17" fillId="0" borderId="1" xfId="8" applyNumberFormat="1"/>
    <xf numFmtId="169" fontId="18" fillId="0" borderId="1" xfId="9" applyNumberFormat="1"/>
    <xf numFmtId="170" fontId="17" fillId="0" borderId="1" xfId="8" applyNumberFormat="1"/>
    <xf numFmtId="170" fontId="18" fillId="0" borderId="1" xfId="9" applyNumberFormat="1"/>
    <xf numFmtId="170" fontId="12" fillId="0" borderId="4" xfId="6" applyNumberFormat="1" applyFont="1" applyFill="1" applyBorder="1" applyProtection="1"/>
    <xf numFmtId="169" fontId="12" fillId="0" borderId="8" xfId="6" applyNumberFormat="1" applyFont="1" applyFill="1" applyBorder="1" applyProtection="1"/>
    <xf numFmtId="170" fontId="12" fillId="0" borderId="8" xfId="6" applyNumberFormat="1" applyFont="1" applyFill="1" applyBorder="1" applyProtection="1"/>
    <xf numFmtId="170" fontId="12" fillId="0" borderId="5" xfId="6" applyNumberFormat="1" applyFont="1" applyFill="1" applyBorder="1" applyProtection="1"/>
    <xf numFmtId="170" fontId="10" fillId="0" borderId="12" xfId="6" applyNumberFormat="1" applyFont="1" applyFill="1" applyBorder="1" applyProtection="1"/>
    <xf numFmtId="170" fontId="9" fillId="0" borderId="12" xfId="6" applyNumberFormat="1" applyFont="1" applyFill="1" applyBorder="1" applyProtection="1"/>
    <xf numFmtId="171" fontId="21" fillId="0" borderId="0" xfId="0" applyNumberFormat="1" applyFont="1" applyAlignment="1">
      <alignment horizontal="right" vertical="center" readingOrder="2"/>
    </xf>
    <xf numFmtId="49" fontId="20" fillId="7" borderId="16" xfId="0" applyNumberFormat="1" applyFont="1" applyFill="1" applyBorder="1" applyAlignment="1">
      <alignment horizontal="center" vertical="center" readingOrder="2"/>
    </xf>
    <xf numFmtId="0" fontId="0" fillId="0" borderId="0" xfId="0"/>
    <xf numFmtId="49" fontId="20" fillId="0" borderId="0" xfId="0" applyNumberFormat="1" applyFont="1" applyAlignment="1">
      <alignment horizontal="right" vertical="center" readingOrder="2"/>
    </xf>
    <xf numFmtId="4" fontId="21" fillId="0" borderId="0" xfId="0" applyNumberFormat="1" applyFont="1" applyAlignment="1">
      <alignment horizontal="right" vertical="center" readingOrder="2"/>
    </xf>
    <xf numFmtId="49" fontId="22" fillId="0" borderId="0" xfId="0" applyNumberFormat="1" applyFont="1" applyAlignment="1">
      <alignment horizontal="right" vertical="center" readingOrder="2"/>
    </xf>
    <xf numFmtId="0" fontId="4" fillId="0" borderId="0" xfId="1"/>
    <xf numFmtId="0" fontId="7" fillId="0" borderId="0" xfId="6"/>
    <xf numFmtId="0" fontId="8" fillId="0" borderId="0" xfId="6" applyFont="1" applyAlignment="1"/>
    <xf numFmtId="0" fontId="9" fillId="0" borderId="0" xfId="6" applyFont="1" applyFill="1" applyBorder="1"/>
    <xf numFmtId="0" fontId="10" fillId="0" borderId="0" xfId="6" applyFont="1" applyAlignment="1" applyProtection="1">
      <alignment horizontal="right"/>
    </xf>
    <xf numFmtId="0" fontId="10" fillId="0" borderId="0" xfId="6" applyFont="1"/>
    <xf numFmtId="0" fontId="8" fillId="0" borderId="0" xfId="6" applyFont="1"/>
    <xf numFmtId="0" fontId="11" fillId="0" borderId="0" xfId="6" applyFont="1" applyBorder="1" applyAlignment="1" applyProtection="1">
      <alignment horizontal="right"/>
    </xf>
    <xf numFmtId="0" fontId="12" fillId="0" borderId="0" xfId="6" applyFont="1" applyFill="1" applyBorder="1"/>
    <xf numFmtId="0" fontId="8" fillId="0" borderId="0" xfId="6" applyFont="1" applyAlignment="1" applyProtection="1">
      <alignment horizontal="right"/>
    </xf>
    <xf numFmtId="0" fontId="12" fillId="0" borderId="0" xfId="6" applyFont="1" applyFill="1" applyAlignment="1" applyProtection="1">
      <alignment horizontal="right"/>
    </xf>
    <xf numFmtId="0" fontId="8" fillId="0" borderId="0" xfId="6" applyFont="1" applyBorder="1"/>
    <xf numFmtId="4" fontId="10" fillId="0" borderId="0" xfId="6" applyNumberFormat="1" applyFont="1" applyProtection="1"/>
    <xf numFmtId="0" fontId="15" fillId="0" borderId="0" xfId="6" applyFont="1" applyAlignment="1">
      <alignment horizontal="right"/>
    </xf>
    <xf numFmtId="0" fontId="12" fillId="0" borderId="0" xfId="6" applyFont="1" applyFill="1" applyBorder="1" applyAlignment="1" applyProtection="1">
      <alignment horizontal="center"/>
    </xf>
    <xf numFmtId="0" fontId="9" fillId="0" borderId="0" xfId="6" applyFont="1" applyFill="1" applyBorder="1" applyAlignment="1" applyProtection="1">
      <alignment horizontal="right"/>
    </xf>
    <xf numFmtId="0" fontId="14" fillId="0" borderId="0" xfId="6" applyFont="1" applyFill="1" applyBorder="1" applyAlignment="1">
      <alignment horizontal="center"/>
    </xf>
    <xf numFmtId="167" fontId="9" fillId="0" borderId="0" xfId="6" applyNumberFormat="1" applyFont="1" applyFill="1" applyBorder="1"/>
    <xf numFmtId="167" fontId="10" fillId="0" borderId="0" xfId="6" applyNumberFormat="1" applyFont="1" applyAlignment="1" applyProtection="1">
      <alignment horizontal="right"/>
    </xf>
    <xf numFmtId="166" fontId="12" fillId="0" borderId="0" xfId="6" applyNumberFormat="1" applyFont="1" applyFill="1" applyBorder="1" applyProtection="1"/>
    <xf numFmtId="2" fontId="12" fillId="0" borderId="0" xfId="6" applyNumberFormat="1" applyFont="1" applyFill="1" applyBorder="1" applyProtection="1"/>
    <xf numFmtId="0" fontId="16" fillId="0" borderId="0" xfId="6" applyFont="1" applyFill="1" applyBorder="1" applyAlignment="1" applyProtection="1">
      <alignment horizontal="center" vertical="center"/>
    </xf>
    <xf numFmtId="0" fontId="14" fillId="0" borderId="0" xfId="6" applyFont="1" applyFill="1" applyBorder="1" applyAlignment="1" applyProtection="1">
      <alignment horizontal="center"/>
    </xf>
    <xf numFmtId="0" fontId="14" fillId="0" borderId="2" xfId="6" applyFont="1" applyFill="1" applyBorder="1" applyAlignment="1" applyProtection="1"/>
    <xf numFmtId="0" fontId="14" fillId="0" borderId="3" xfId="6" applyFont="1" applyFill="1" applyBorder="1" applyAlignment="1" applyProtection="1">
      <alignment horizontal="right"/>
    </xf>
    <xf numFmtId="0" fontId="4" fillId="0" borderId="0" xfId="1" applyAlignment="1"/>
    <xf numFmtId="49" fontId="8" fillId="0" borderId="0" xfId="6" applyNumberFormat="1" applyFont="1" applyBorder="1" applyAlignment="1" applyProtection="1">
      <alignment horizontal="right"/>
    </xf>
    <xf numFmtId="49" fontId="8" fillId="0" borderId="0" xfId="6" applyNumberFormat="1" applyFont="1" applyAlignment="1">
      <alignment horizontal="right"/>
    </xf>
    <xf numFmtId="49" fontId="4" fillId="0" borderId="0" xfId="1" applyNumberFormat="1" applyAlignment="1">
      <alignment horizontal="right"/>
    </xf>
    <xf numFmtId="0" fontId="12" fillId="0" borderId="0" xfId="6" applyNumberFormat="1" applyFont="1" applyFill="1" applyAlignment="1" applyProtection="1">
      <alignment horizontal="right"/>
    </xf>
    <xf numFmtId="0" fontId="4" fillId="0" borderId="0" xfId="1" applyNumberFormat="1" applyAlignment="1"/>
    <xf numFmtId="49" fontId="13" fillId="0" borderId="0" xfId="6" applyNumberFormat="1" applyFont="1" applyAlignment="1" applyProtection="1">
      <alignment horizontal="center"/>
    </xf>
    <xf numFmtId="0" fontId="4" fillId="0" borderId="0" xfId="1" applyBorder="1"/>
    <xf numFmtId="49" fontId="12" fillId="0" borderId="0" xfId="6" applyNumberFormat="1" applyFont="1" applyFill="1" applyBorder="1" applyAlignment="1" applyProtection="1">
      <alignment horizontal="right"/>
    </xf>
    <xf numFmtId="49" fontId="4" fillId="0" borderId="0" xfId="1" applyNumberFormat="1" applyAlignment="1"/>
    <xf numFmtId="0" fontId="10" fillId="0" borderId="1" xfId="6" applyFont="1" applyBorder="1" applyAlignment="1" applyProtection="1">
      <alignment horizontal="right"/>
    </xf>
    <xf numFmtId="0" fontId="4" fillId="0" borderId="0" xfId="1" applyBorder="1" applyAlignment="1">
      <alignment horizontal="center"/>
    </xf>
    <xf numFmtId="168" fontId="8" fillId="0" borderId="0" xfId="6" applyNumberFormat="1" applyFont="1" applyBorder="1" applyAlignment="1">
      <alignment horizontal="right"/>
    </xf>
    <xf numFmtId="4" fontId="10" fillId="0" borderId="0" xfId="1" applyNumberFormat="1" applyFont="1"/>
    <xf numFmtId="4" fontId="14" fillId="0" borderId="6" xfId="6" applyNumberFormat="1" applyFont="1" applyFill="1" applyBorder="1" applyAlignment="1" applyProtection="1">
      <alignment horizontal="right"/>
    </xf>
    <xf numFmtId="4" fontId="8" fillId="0" borderId="0" xfId="6" applyNumberFormat="1" applyFont="1" applyAlignment="1"/>
    <xf numFmtId="49" fontId="12" fillId="0" borderId="7" xfId="6" applyNumberFormat="1" applyFont="1" applyFill="1" applyBorder="1" applyAlignment="1" applyProtection="1"/>
    <xf numFmtId="0" fontId="10" fillId="4" borderId="9" xfId="6" applyFont="1" applyFill="1" applyBorder="1" applyAlignment="1" applyProtection="1">
      <alignment horizontal="center"/>
    </xf>
    <xf numFmtId="0" fontId="10" fillId="4" borderId="10" xfId="6" applyFont="1" applyFill="1" applyBorder="1" applyAlignment="1" applyProtection="1">
      <alignment horizontal="center"/>
    </xf>
    <xf numFmtId="0" fontId="10" fillId="4" borderId="11" xfId="6" applyFont="1" applyFill="1" applyBorder="1" applyAlignment="1" applyProtection="1">
      <alignment horizontal="center"/>
    </xf>
    <xf numFmtId="49" fontId="9" fillId="0" borderId="12" xfId="6" applyNumberFormat="1" applyFont="1" applyFill="1" applyBorder="1" applyAlignment="1" applyProtection="1"/>
    <xf numFmtId="0" fontId="10" fillId="4" borderId="13" xfId="6" applyFont="1" applyFill="1" applyBorder="1" applyAlignment="1" applyProtection="1">
      <alignment horizontal="center"/>
    </xf>
    <xf numFmtId="0" fontId="10" fillId="4" borderId="14" xfId="6" applyFont="1" applyFill="1" applyBorder="1" applyAlignment="1" applyProtection="1">
      <alignment horizontal="center"/>
    </xf>
    <xf numFmtId="0" fontId="10" fillId="4" borderId="14" xfId="6" applyFont="1" applyFill="1" applyBorder="1" applyAlignment="1" applyProtection="1">
      <alignment horizontal="center" wrapText="1"/>
    </xf>
    <xf numFmtId="0" fontId="10" fillId="4" borderId="15" xfId="6" applyFont="1" applyFill="1" applyBorder="1" applyAlignment="1" applyProtection="1">
      <alignment horizontal="center"/>
    </xf>
    <xf numFmtId="4" fontId="10" fillId="5" borderId="1" xfId="6" applyNumberFormat="1" applyFont="1" applyFill="1" applyBorder="1" applyProtection="1"/>
    <xf numFmtId="4" fontId="9" fillId="5" borderId="1" xfId="6" applyNumberFormat="1" applyFont="1" applyFill="1" applyBorder="1" applyProtection="1"/>
    <xf numFmtId="0" fontId="8" fillId="0" borderId="0" xfId="1" applyFont="1"/>
    <xf numFmtId="49" fontId="12" fillId="0" borderId="0" xfId="6" applyNumberFormat="1" applyFont="1" applyFill="1" applyAlignment="1" applyProtection="1">
      <alignment horizontal="right" wrapText="1"/>
    </xf>
    <xf numFmtId="0" fontId="10" fillId="0" borderId="0" xfId="6" applyFont="1" applyAlignment="1" applyProtection="1">
      <alignment horizontal="right" vertical="top"/>
    </xf>
    <xf numFmtId="4" fontId="9" fillId="0" borderId="0" xfId="6" applyNumberFormat="1" applyFont="1" applyFill="1" applyBorder="1" applyProtection="1"/>
    <xf numFmtId="4" fontId="10" fillId="0" borderId="1" xfId="6" applyNumberFormat="1" applyFont="1" applyBorder="1" applyProtection="1"/>
    <xf numFmtId="4" fontId="10" fillId="0" borderId="14" xfId="6" applyNumberFormat="1" applyFont="1" applyBorder="1" applyProtection="1"/>
    <xf numFmtId="49" fontId="8" fillId="0" borderId="0" xfId="6" applyNumberFormat="1" applyFont="1" applyBorder="1" applyAlignment="1" applyProtection="1">
      <alignment horizontal="right" readingOrder="2"/>
    </xf>
    <xf numFmtId="49" fontId="8" fillId="0" borderId="0" xfId="6" applyNumberFormat="1" applyFont="1" applyAlignment="1">
      <alignment horizontal="right" readingOrder="2"/>
    </xf>
    <xf numFmtId="0" fontId="17" fillId="0" borderId="1" xfId="7"/>
    <xf numFmtId="169" fontId="17" fillId="0" borderId="1" xfId="8" applyNumberFormat="1"/>
    <xf numFmtId="169" fontId="18" fillId="0" borderId="1" xfId="9" applyNumberFormat="1"/>
    <xf numFmtId="170" fontId="17" fillId="0" borderId="1" xfId="8" applyNumberFormat="1"/>
    <xf numFmtId="170" fontId="18" fillId="0" borderId="1" xfId="9" applyNumberFormat="1"/>
    <xf numFmtId="170" fontId="12" fillId="0" borderId="4" xfId="6" applyNumberFormat="1" applyFont="1" applyFill="1" applyBorder="1" applyProtection="1"/>
    <xf numFmtId="169" fontId="12" fillId="0" borderId="8" xfId="6" applyNumberFormat="1" applyFont="1" applyFill="1" applyBorder="1" applyProtection="1"/>
    <xf numFmtId="170" fontId="12" fillId="0" borderId="8" xfId="6" applyNumberFormat="1" applyFont="1" applyFill="1" applyBorder="1" applyProtection="1"/>
    <xf numFmtId="170" fontId="12" fillId="0" borderId="5" xfId="6" applyNumberFormat="1" applyFont="1" applyFill="1" applyBorder="1" applyProtection="1"/>
    <xf numFmtId="170" fontId="10" fillId="0" borderId="12" xfId="6" applyNumberFormat="1" applyFont="1" applyFill="1" applyBorder="1" applyProtection="1"/>
    <xf numFmtId="170" fontId="9" fillId="0" borderId="12" xfId="6" applyNumberFormat="1" applyFont="1" applyFill="1" applyBorder="1" applyProtection="1"/>
    <xf numFmtId="0" fontId="21" fillId="0" borderId="16" xfId="0" applyFont="1" applyFill="1" applyBorder="1" applyAlignment="1">
      <alignment horizontal="right" vertical="center" readingOrder="2"/>
    </xf>
    <xf numFmtId="49" fontId="21" fillId="0" borderId="16" xfId="0" applyNumberFormat="1" applyFont="1" applyFill="1" applyBorder="1" applyAlignment="1">
      <alignment horizontal="right" vertical="center" readingOrder="2"/>
    </xf>
    <xf numFmtId="4" fontId="21" fillId="0" borderId="16" xfId="0" applyNumberFormat="1" applyFont="1" applyFill="1" applyBorder="1" applyAlignment="1">
      <alignment horizontal="right" vertical="center" readingOrder="2"/>
    </xf>
    <xf numFmtId="171" fontId="21" fillId="0" borderId="16" xfId="0" applyNumberFormat="1" applyFont="1" applyFill="1" applyBorder="1" applyAlignment="1">
      <alignment horizontal="right" vertical="center" readingOrder="2"/>
    </xf>
    <xf numFmtId="4" fontId="20" fillId="0" borderId="16" xfId="0" applyNumberFormat="1" applyFont="1" applyFill="1" applyBorder="1" applyAlignment="1">
      <alignment horizontal="right" vertical="center" readingOrder="2"/>
    </xf>
    <xf numFmtId="1" fontId="0" fillId="0" borderId="0" xfId="0" applyNumberFormat="1"/>
    <xf numFmtId="0" fontId="0" fillId="0" borderId="0" xfId="0"/>
    <xf numFmtId="0" fontId="24" fillId="0" borderId="18" xfId="0" applyFont="1" applyBorder="1"/>
    <xf numFmtId="0" fontId="24" fillId="0" borderId="19" xfId="0" applyFont="1" applyBorder="1"/>
    <xf numFmtId="4" fontId="24" fillId="0" borderId="19" xfId="0" applyNumberFormat="1" applyFont="1" applyBorder="1"/>
    <xf numFmtId="4" fontId="24" fillId="0" borderId="20" xfId="0" applyNumberFormat="1" applyFont="1" applyBorder="1"/>
    <xf numFmtId="0" fontId="24" fillId="0" borderId="21" xfId="0" applyFont="1" applyBorder="1"/>
    <xf numFmtId="0" fontId="24" fillId="0" borderId="17" xfId="0" applyFont="1" applyBorder="1"/>
    <xf numFmtId="43" fontId="24" fillId="0" borderId="17" xfId="10" applyFont="1" applyBorder="1"/>
    <xf numFmtId="4" fontId="24" fillId="0" borderId="17" xfId="0" applyNumberFormat="1" applyFont="1" applyBorder="1"/>
    <xf numFmtId="4" fontId="24" fillId="0" borderId="22" xfId="0" applyNumberFormat="1" applyFont="1" applyBorder="1"/>
    <xf numFmtId="49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0" borderId="0" xfId="0" applyAlignment="1"/>
    <xf numFmtId="0" fontId="0" fillId="0" borderId="0" xfId="0" applyBorder="1"/>
    <xf numFmtId="0" fontId="0" fillId="0" borderId="1" xfId="0" applyBorder="1"/>
    <xf numFmtId="0" fontId="1" fillId="0" borderId="1" xfId="0" applyFont="1" applyBorder="1"/>
    <xf numFmtId="4" fontId="0" fillId="0" borderId="1" xfId="0" applyNumberFormat="1" applyBorder="1"/>
    <xf numFmtId="4" fontId="1" fillId="0" borderId="1" xfId="0" applyNumberFormat="1" applyFont="1" applyBorder="1"/>
    <xf numFmtId="4" fontId="0" fillId="0" borderId="1" xfId="0" applyNumberForma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4" fontId="0" fillId="0" borderId="1" xfId="0" applyNumberFormat="1" applyBorder="1"/>
    <xf numFmtId="4" fontId="1" fillId="0" borderId="1" xfId="0" applyNumberFormat="1" applyFont="1" applyBorder="1"/>
    <xf numFmtId="4" fontId="0" fillId="0" borderId="1" xfId="0" applyNumberForma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4" fontId="0" fillId="0" borderId="1" xfId="0" applyNumberFormat="1" applyBorder="1"/>
    <xf numFmtId="4" fontId="1" fillId="0" borderId="1" xfId="0" applyNumberFormat="1" applyFont="1" applyBorder="1"/>
    <xf numFmtId="4" fontId="0" fillId="0" borderId="1" xfId="0" applyNumberForma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172" fontId="0" fillId="0" borderId="1" xfId="0" applyNumberFormat="1" applyBorder="1"/>
    <xf numFmtId="0" fontId="0" fillId="0" borderId="0" xfId="0"/>
    <xf numFmtId="0" fontId="8" fillId="0" borderId="0" xfId="0" applyFont="1"/>
    <xf numFmtId="49" fontId="0" fillId="0" borderId="0" xfId="0" applyNumberFormat="1" applyAlignment="1"/>
    <xf numFmtId="0" fontId="0" fillId="0" borderId="0" xfId="0" applyBorder="1" applyAlignment="1">
      <alignment horizontal="center"/>
    </xf>
    <xf numFmtId="49" fontId="10" fillId="0" borderId="0" xfId="6" applyNumberFormat="1" applyFont="1" applyAlignment="1" applyProtection="1">
      <alignment horizontal="right"/>
    </xf>
    <xf numFmtId="4" fontId="10" fillId="0" borderId="0" xfId="0" applyNumberFormat="1" applyFont="1"/>
    <xf numFmtId="0" fontId="14" fillId="0" borderId="2" xfId="6" applyFont="1" applyFill="1" applyBorder="1" applyAlignment="1" applyProtection="1">
      <alignment horizontal="right"/>
    </xf>
    <xf numFmtId="0" fontId="0" fillId="0" borderId="0" xfId="0"/>
    <xf numFmtId="0" fontId="2" fillId="2" borderId="0" xfId="0" applyFont="1" applyFill="1"/>
    <xf numFmtId="0" fontId="16" fillId="6" borderId="0" xfId="6" applyFont="1" applyFill="1" applyBorder="1" applyAlignment="1" applyProtection="1">
      <alignment horizontal="center" vertical="center"/>
    </xf>
    <xf numFmtId="0" fontId="4" fillId="0" borderId="0" xfId="1" applyAlignment="1"/>
    <xf numFmtId="0" fontId="4" fillId="0" borderId="0" xfId="1" applyFont="1" applyFill="1" applyAlignment="1">
      <alignment horizontal="center"/>
    </xf>
    <xf numFmtId="0" fontId="4" fillId="0" borderId="0" xfId="1" applyFill="1" applyAlignment="1">
      <alignment horizontal="center"/>
    </xf>
    <xf numFmtId="0" fontId="4" fillId="0" borderId="0" xfId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center" vertical="center" readingOrder="2"/>
    </xf>
    <xf numFmtId="49" fontId="19" fillId="2" borderId="0" xfId="0" applyNumberFormat="1" applyFont="1" applyFill="1" applyAlignment="1">
      <alignment horizontal="center" vertical="center" readingOrder="2"/>
    </xf>
  </cellXfs>
  <cellStyles count="12">
    <cellStyle name="BudgetTableStyle" xfId="7"/>
    <cellStyle name="BudgetTableStyleCentered" xfId="8"/>
    <cellStyle name="Comma" xfId="10" builtinId="3"/>
    <cellStyle name="Date" xfId="2"/>
    <cellStyle name="Fixed" xfId="3"/>
    <cellStyle name="Heading1" xfId="4"/>
    <cellStyle name="Heading2" xfId="5"/>
    <cellStyle name="Normal" xfId="0" builtinId="0"/>
    <cellStyle name="Normal 2" xfId="1"/>
    <cellStyle name="Normal 3" xfId="11"/>
    <cellStyle name="Normal_Sheet1" xfId="6"/>
    <cellStyle name="styleBudgetTableCenteredBold" xfId="9"/>
  </cellStyles>
  <dxfs count="48">
    <dxf>
      <numFmt numFmtId="170" formatCode="#,##0.00;\(#,##0.00\)"/>
      <border outline="0">
        <left style="thin">
          <color indexed="64"/>
        </left>
      </border>
    </dxf>
    <dxf>
      <numFmt numFmtId="169" formatCode="#,##0.000;\(#,##0.000\)"/>
      <border outline="0">
        <left style="thin">
          <color indexed="64"/>
        </left>
        <right style="thin">
          <color indexed="64"/>
        </right>
      </border>
    </dxf>
    <dxf>
      <numFmt numFmtId="169" formatCode="#,##0.000;\(#,##0.000\)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relative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/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9" formatCode="#,##0.000;\(#,##0.000\)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/>
      </border>
      <protection locked="1" hidden="0"/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  <protection locked="1" hidden="0"/>
    </dxf>
    <dxf>
      <numFmt numFmtId="170" formatCode="#,##0.00;\(#,##0.00\)"/>
      <border outline="0">
        <left style="thin">
          <color indexed="64"/>
        </left>
      </border>
    </dxf>
    <dxf>
      <numFmt numFmtId="169" formatCode="#,##0.000;\(#,##0.000\)"/>
      <border outline="0">
        <left style="thin">
          <color indexed="64"/>
        </left>
        <right style="thin">
          <color indexed="64"/>
        </right>
      </border>
    </dxf>
    <dxf>
      <numFmt numFmtId="169" formatCode="#,##0.000;\(#,##0.000\)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relative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/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9" formatCode="#,##0.000;\(#,##0.000\)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/>
      </border>
      <protection locked="1" hidden="0"/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  <protection locked="1" hidden="0"/>
    </dxf>
    <dxf>
      <numFmt numFmtId="170" formatCode="#,##0.00;\(#,##0.00\)"/>
      <border outline="0">
        <left style="thin">
          <color indexed="64"/>
        </left>
      </border>
    </dxf>
    <dxf>
      <numFmt numFmtId="169" formatCode="#,##0.000;\(#,##0.000\)"/>
      <border outline="0">
        <left style="thin">
          <color indexed="64"/>
        </left>
        <right style="thin">
          <color indexed="64"/>
        </right>
      </border>
    </dxf>
    <dxf>
      <numFmt numFmtId="169" formatCode="#,##0.000;\(#,##0.000\)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relative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/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9" formatCode="#,##0.000;\(#,##0.000\)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70" formatCode="#,##0.00;\(#,##0.00\)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/>
      </border>
      <protection locked="1" hidden="0"/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0</xdr:rowOff>
    </xdr:from>
    <xdr:to>
      <xdr:col>3</xdr:col>
      <xdr:colOff>466725</xdr:colOff>
      <xdr:row>1</xdr:row>
      <xdr:rowOff>3175</xdr:rowOff>
    </xdr:to>
    <xdr:pic>
      <xdr:nvPicPr>
        <xdr:cNvPr id="2" name="תמונה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194200" y="0"/>
          <a:ext cx="4699000" cy="889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List120" displayName="List120" ref="A30:E31" insertRowShift="1" totalsRowShown="0" headerRowDxfId="47" tableBorderDxfId="46" headerRowCellStyle="Normal_Sheet1">
  <tableColumns count="5">
    <tableColumn id="1" name="הוצ'אחזקה" dataDxfId="45" dataCellStyle="Normal_Sheet1"/>
    <tableColumn id="2" name="תעריף" dataDxfId="44" dataCellStyle="Normal_Sheet1"/>
    <tableColumn id="5" name="אחוז תשלום" dataDxfId="43" dataCellStyle="Normal_Sheet1"/>
    <tableColumn id="3" name="סה&quot;כ תעריף לדייר" dataDxfId="42" dataCellStyle="Normal_Sheet1"/>
    <tableColumn id="6" name="תשלום למסגרת" dataDxfId="41" dataCellStyle="Normal_Sheet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List524" displayName="List524" ref="A17:D24" insertRowShift="1" totalsRowShown="0" headerRowDxfId="40" dataDxfId="38" headerRowBorderDxfId="39" tableBorderDxfId="37" totalsRowBorderDxfId="36" headerRowCellStyle="Normal_Sheet1" dataCellStyle="Normal_Sheet1">
  <tableColumns count="4">
    <tableColumn id="1" name="תיאור המשרה" dataDxfId="35" dataCellStyle="BudgetTableStyle"/>
    <tableColumn id="2" name="תקן" dataDxfId="34" dataCellStyle="BudgetTableStyleCentered"/>
    <tableColumn id="4" name="'עלות יח" dataDxfId="33" dataCellStyle="BudgetTableStyleCentered"/>
    <tableColumn id="5" name="סה&quot;כ עלות" dataDxfId="32" dataCellStyle="BudgetTableStyleCentered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List140" displayName="List140" ref="A29:E30" insertRowShift="1" totalsRowShown="0" headerRowDxfId="31" tableBorderDxfId="30" headerRowCellStyle="Normal_Sheet1">
  <tableColumns count="5">
    <tableColumn id="1" name="הוצ'אחזקה" dataDxfId="29" dataCellStyle="Normal_Sheet1"/>
    <tableColumn id="2" name="תעריף" dataDxfId="28" dataCellStyle="Normal_Sheet1"/>
    <tableColumn id="5" name="אחוז תשלום" dataDxfId="27" dataCellStyle="Normal_Sheet1"/>
    <tableColumn id="3" name="סה&quot;כ תעריף לדייר" dataDxfId="26" dataCellStyle="Normal_Sheet1"/>
    <tableColumn id="6" name="תשלום למסגרת" dataDxfId="25" dataCellStyle="Normal_Sheet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List541" displayName="List541" ref="A16:D23" insertRowShift="1" totalsRowShown="0" headerRowDxfId="24" dataDxfId="22" headerRowBorderDxfId="23" tableBorderDxfId="21" totalsRowBorderDxfId="20" headerRowCellStyle="Normal_Sheet1" dataCellStyle="Normal_Sheet1">
  <tableColumns count="4">
    <tableColumn id="1" name="תיאור המשרה" dataDxfId="19" dataCellStyle="BudgetTableStyle"/>
    <tableColumn id="2" name="תקן" dataDxfId="18" dataCellStyle="BudgetTableStyleCentered"/>
    <tableColumn id="4" name="'עלות יח" dataDxfId="17" dataCellStyle="BudgetTableStyleCentered"/>
    <tableColumn id="5" name="סה&quot;כ עלות" dataDxfId="16" dataCellStyle="BudgetTableStyleCentered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List132" displayName="List132" ref="A31:E32" insertRowShift="1" totalsRowShown="0" headerRowDxfId="15" tableBorderDxfId="14" headerRowCellStyle="Normal_Sheet1">
  <tableColumns count="5">
    <tableColumn id="1" name="הוצ'אחזקה" dataDxfId="13" dataCellStyle="Normal_Sheet1"/>
    <tableColumn id="2" name="תעריף" dataDxfId="12" dataCellStyle="Normal_Sheet1"/>
    <tableColumn id="5" name="אחוז תשלום" dataDxfId="11" dataCellStyle="Normal_Sheet1"/>
    <tableColumn id="3" name="סה&quot;כ תעריף לדייר" dataDxfId="10" dataCellStyle="Normal_Sheet1"/>
    <tableColumn id="6" name="תשלום למסגרת" dataDxfId="9" dataCellStyle="Normal_Sheet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List533" displayName="List533" ref="A17:D25" insertRowShift="1" totalsRowShown="0" headerRowDxfId="8" dataDxfId="6" headerRowBorderDxfId="7" tableBorderDxfId="5" totalsRowBorderDxfId="4" headerRowCellStyle="Normal_Sheet1" dataCellStyle="Normal_Sheet1">
  <tableColumns count="4">
    <tableColumn id="1" name="תיאור המשרה" dataDxfId="3" dataCellStyle="BudgetTableStyle"/>
    <tableColumn id="2" name="תקן" dataDxfId="2" dataCellStyle="BudgetTableStyleCentered"/>
    <tableColumn id="4" name="'עלות יח" dataDxfId="1" dataCellStyle="BudgetTableStyleCentered"/>
    <tableColumn id="5" name="סה&quot;כ עלות" dataDxfId="0" dataCellStyle="BudgetTableStyleCentere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showGridLines="0" rightToLeft="1" tabSelected="1" topLeftCell="A12" workbookViewId="0">
      <pane xSplit="2" ySplit="4" topLeftCell="C16" activePane="bottomRight" state="frozen"/>
      <selection activeCell="A12" sqref="A12"/>
      <selection pane="topRight" activeCell="C12" sqref="C12"/>
      <selection pane="bottomLeft" activeCell="A16" sqref="A16"/>
      <selection pane="bottomRight" activeCell="A32" sqref="A32"/>
    </sheetView>
  </sheetViews>
  <sheetFormatPr defaultRowHeight="14.25" x14ac:dyDescent="0.2"/>
  <cols>
    <col min="1" max="1" width="30.625" customWidth="1"/>
    <col min="2" max="2" width="7.625" customWidth="1"/>
    <col min="3" max="24" width="20.625" customWidth="1"/>
  </cols>
  <sheetData>
    <row r="1" spans="1:7" ht="69.95" customHeight="1" x14ac:dyDescent="0.2">
      <c r="A1" s="210"/>
      <c r="B1" s="210"/>
      <c r="C1" s="210"/>
      <c r="D1" s="210"/>
      <c r="E1" s="210"/>
      <c r="F1" s="210"/>
      <c r="G1" s="210"/>
    </row>
    <row r="2" spans="1:7" ht="16.5" x14ac:dyDescent="0.25">
      <c r="A2" s="211" t="s">
        <v>0</v>
      </c>
      <c r="B2" s="211"/>
      <c r="C2" s="211"/>
      <c r="D2" s="211"/>
      <c r="E2" s="211"/>
      <c r="F2" s="211"/>
      <c r="G2" s="211"/>
    </row>
    <row r="4" spans="1:7" ht="15" x14ac:dyDescent="0.25">
      <c r="C4" s="3" t="s">
        <v>1</v>
      </c>
      <c r="D4" s="3"/>
    </row>
    <row r="6" spans="1:7" ht="15" x14ac:dyDescent="0.25">
      <c r="A6" s="4" t="s">
        <v>2</v>
      </c>
    </row>
    <row r="7" spans="1:7" ht="15" x14ac:dyDescent="0.25">
      <c r="A7" s="2" t="s">
        <v>3</v>
      </c>
      <c r="B7" s="1" t="s">
        <v>4</v>
      </c>
    </row>
    <row r="8" spans="1:7" ht="15" x14ac:dyDescent="0.25">
      <c r="A8" s="2" t="s">
        <v>5</v>
      </c>
      <c r="B8" s="1" t="s">
        <v>6</v>
      </c>
    </row>
    <row r="9" spans="1:7" ht="15" x14ac:dyDescent="0.25">
      <c r="A9" s="2" t="s">
        <v>7</v>
      </c>
      <c r="B9" s="5" t="s">
        <v>4</v>
      </c>
    </row>
    <row r="10" spans="1:7" ht="15" x14ac:dyDescent="0.25">
      <c r="A10" s="2" t="s">
        <v>8</v>
      </c>
      <c r="B10" s="1" t="s">
        <v>9</v>
      </c>
    </row>
    <row r="12" spans="1:7" ht="15" x14ac:dyDescent="0.25">
      <c r="A12" s="4" t="s">
        <v>99</v>
      </c>
    </row>
    <row r="14" spans="1:7" s="9" customFormat="1" ht="15" x14ac:dyDescent="0.2">
      <c r="A14" s="15" t="s">
        <v>10</v>
      </c>
      <c r="B14" s="15"/>
      <c r="C14" s="15"/>
      <c r="D14" s="15"/>
      <c r="E14" s="201"/>
      <c r="F14" s="195"/>
      <c r="G14" s="15"/>
    </row>
    <row r="15" spans="1:7" s="9" customFormat="1" ht="39.950000000000003" customHeight="1" x14ac:dyDescent="0.2">
      <c r="A15" s="15" t="s">
        <v>11</v>
      </c>
      <c r="B15" s="15"/>
      <c r="C15" s="15" t="s">
        <v>48</v>
      </c>
      <c r="D15" s="15" t="s">
        <v>49</v>
      </c>
      <c r="E15" s="201" t="s">
        <v>42</v>
      </c>
      <c r="F15" s="195" t="s">
        <v>44</v>
      </c>
      <c r="G15" s="189" t="s">
        <v>46</v>
      </c>
    </row>
    <row r="16" spans="1:7" x14ac:dyDescent="0.2">
      <c r="A16" s="6" t="s">
        <v>12</v>
      </c>
      <c r="B16" s="6"/>
      <c r="C16" s="6" t="s">
        <v>39</v>
      </c>
      <c r="D16" s="6" t="s">
        <v>39</v>
      </c>
      <c r="E16" s="196" t="s">
        <v>39</v>
      </c>
      <c r="F16" s="190" t="s">
        <v>39</v>
      </c>
      <c r="G16" s="184" t="s">
        <v>39</v>
      </c>
    </row>
    <row r="17" spans="1:7" x14ac:dyDescent="0.2">
      <c r="A17" s="6" t="s">
        <v>13</v>
      </c>
      <c r="B17" s="6"/>
      <c r="C17" s="6" t="s">
        <v>6</v>
      </c>
      <c r="D17" s="6" t="s">
        <v>6</v>
      </c>
      <c r="E17" s="196" t="s">
        <v>6</v>
      </c>
      <c r="F17" s="190" t="s">
        <v>6</v>
      </c>
      <c r="G17" s="184" t="s">
        <v>6</v>
      </c>
    </row>
    <row r="18" spans="1:7" x14ac:dyDescent="0.2">
      <c r="A18" s="6" t="s">
        <v>14</v>
      </c>
      <c r="B18" s="6"/>
      <c r="C18" s="6" t="s">
        <v>40</v>
      </c>
      <c r="D18" s="6" t="s">
        <v>40</v>
      </c>
      <c r="E18" s="196" t="s">
        <v>40</v>
      </c>
      <c r="F18" s="190" t="s">
        <v>40</v>
      </c>
      <c r="G18" s="184" t="s">
        <v>40</v>
      </c>
    </row>
    <row r="19" spans="1:7" x14ac:dyDescent="0.2">
      <c r="A19" s="6" t="s">
        <v>15</v>
      </c>
      <c r="B19" s="6"/>
      <c r="C19" s="6" t="s">
        <v>41</v>
      </c>
      <c r="D19" s="6" t="s">
        <v>41</v>
      </c>
      <c r="E19" s="196" t="s">
        <v>43</v>
      </c>
      <c r="F19" s="190" t="s">
        <v>43</v>
      </c>
      <c r="G19" s="184" t="s">
        <v>43</v>
      </c>
    </row>
    <row r="20" spans="1:7" x14ac:dyDescent="0.2">
      <c r="A20" s="6" t="s">
        <v>16</v>
      </c>
      <c r="B20" s="6"/>
      <c r="C20" s="6">
        <v>1</v>
      </c>
      <c r="D20" s="6">
        <v>1</v>
      </c>
      <c r="E20" s="196">
        <v>12</v>
      </c>
      <c r="F20" s="190">
        <v>12</v>
      </c>
      <c r="G20" s="184">
        <v>12</v>
      </c>
    </row>
    <row r="21" spans="1:7" ht="15" x14ac:dyDescent="0.25">
      <c r="A21" s="7" t="s">
        <v>17</v>
      </c>
      <c r="B21" s="7"/>
      <c r="C21" s="7"/>
      <c r="D21" s="7"/>
      <c r="E21" s="197"/>
      <c r="F21" s="191"/>
      <c r="G21" s="185"/>
    </row>
    <row r="22" spans="1:7" x14ac:dyDescent="0.2">
      <c r="A22" s="6" t="s">
        <v>18</v>
      </c>
      <c r="B22" s="6"/>
      <c r="C22" s="12">
        <v>0.33</v>
      </c>
      <c r="D22" s="12">
        <v>0.33</v>
      </c>
      <c r="E22" s="198">
        <v>0.33</v>
      </c>
      <c r="F22" s="192">
        <v>0.33</v>
      </c>
      <c r="G22" s="186">
        <v>0.33</v>
      </c>
    </row>
    <row r="23" spans="1:7" x14ac:dyDescent="0.2">
      <c r="A23" s="6" t="s">
        <v>19</v>
      </c>
      <c r="B23" s="6"/>
      <c r="C23" s="6">
        <v>1</v>
      </c>
      <c r="D23" s="6">
        <v>1</v>
      </c>
      <c r="E23" s="198">
        <v>1.2</v>
      </c>
      <c r="F23" s="192">
        <v>1.2</v>
      </c>
      <c r="G23" s="186">
        <v>1.2</v>
      </c>
    </row>
    <row r="24" spans="1:7" x14ac:dyDescent="0.2">
      <c r="A24" s="6" t="s">
        <v>20</v>
      </c>
      <c r="B24" s="6"/>
      <c r="C24" s="12">
        <v>6.57</v>
      </c>
      <c r="D24" s="12">
        <v>5.24</v>
      </c>
      <c r="E24" s="196"/>
      <c r="F24" s="190"/>
      <c r="G24" s="184"/>
    </row>
    <row r="25" spans="1:7" x14ac:dyDescent="0.2">
      <c r="A25" s="6" t="s">
        <v>21</v>
      </c>
      <c r="B25" s="6"/>
      <c r="C25" s="12">
        <v>0.75</v>
      </c>
      <c r="D25" s="12">
        <v>0.75</v>
      </c>
      <c r="E25" s="196"/>
      <c r="F25" s="190"/>
      <c r="G25" s="184"/>
    </row>
    <row r="26" spans="1:7" x14ac:dyDescent="0.2">
      <c r="A26" s="6" t="s">
        <v>22</v>
      </c>
      <c r="B26" s="6"/>
      <c r="C26" s="12">
        <v>1.2</v>
      </c>
      <c r="D26" s="12">
        <v>1.2</v>
      </c>
      <c r="E26" s="196">
        <v>1</v>
      </c>
      <c r="F26" s="190">
        <v>1</v>
      </c>
      <c r="G26" s="184">
        <v>1</v>
      </c>
    </row>
    <row r="27" spans="1:7" x14ac:dyDescent="0.2">
      <c r="A27" s="6" t="s">
        <v>23</v>
      </c>
      <c r="B27" s="6"/>
      <c r="C27" s="12">
        <v>0.75</v>
      </c>
      <c r="D27" s="12">
        <v>0.75</v>
      </c>
      <c r="E27" s="198">
        <v>0.75</v>
      </c>
      <c r="F27" s="192">
        <v>0.75</v>
      </c>
      <c r="G27" s="186">
        <v>0.75</v>
      </c>
    </row>
    <row r="28" spans="1:7" x14ac:dyDescent="0.2">
      <c r="A28" s="6" t="s">
        <v>24</v>
      </c>
      <c r="B28" s="6"/>
      <c r="C28" s="12">
        <v>3.99</v>
      </c>
      <c r="D28" s="12">
        <v>2.66</v>
      </c>
      <c r="E28" s="198">
        <v>2.66</v>
      </c>
      <c r="F28" s="192">
        <v>2.66</v>
      </c>
      <c r="G28" s="186">
        <v>2.66</v>
      </c>
    </row>
    <row r="29" spans="1:7" x14ac:dyDescent="0.2">
      <c r="A29" s="6" t="s">
        <v>25</v>
      </c>
      <c r="B29" s="6"/>
      <c r="C29" s="6"/>
      <c r="D29" s="6"/>
      <c r="E29" s="198">
        <v>7.867</v>
      </c>
      <c r="F29" s="192">
        <v>7.867</v>
      </c>
      <c r="G29" s="186">
        <v>5.9480000000000004</v>
      </c>
    </row>
    <row r="30" spans="1:7" x14ac:dyDescent="0.2">
      <c r="A30" s="6" t="s">
        <v>26</v>
      </c>
      <c r="B30" s="6"/>
      <c r="C30" s="6"/>
      <c r="D30" s="6"/>
      <c r="E30" s="198">
        <v>0.25</v>
      </c>
      <c r="F30" s="192">
        <v>0.25</v>
      </c>
      <c r="G30" s="186">
        <v>0.25</v>
      </c>
    </row>
    <row r="31" spans="1:7" x14ac:dyDescent="0.2">
      <c r="A31" s="6" t="s">
        <v>27</v>
      </c>
      <c r="B31" s="6"/>
      <c r="C31" s="6"/>
      <c r="D31" s="6"/>
      <c r="E31" s="196"/>
      <c r="F31" s="192">
        <v>1.714</v>
      </c>
      <c r="G31" s="184"/>
    </row>
    <row r="32" spans="1:7" x14ac:dyDescent="0.2">
      <c r="A32" s="6" t="s">
        <v>28</v>
      </c>
      <c r="B32" s="6"/>
      <c r="C32" s="12">
        <v>14.59</v>
      </c>
      <c r="D32" s="12">
        <v>11.93</v>
      </c>
      <c r="E32" s="202">
        <v>14.057</v>
      </c>
      <c r="F32" s="192">
        <v>15.771000000000001</v>
      </c>
      <c r="G32" s="186">
        <v>12.138</v>
      </c>
    </row>
    <row r="33" spans="1:8" ht="15" x14ac:dyDescent="0.25">
      <c r="A33" s="7" t="s">
        <v>29</v>
      </c>
      <c r="B33" s="7"/>
      <c r="C33" s="13">
        <v>185345.25</v>
      </c>
      <c r="D33" s="13">
        <v>151571.22</v>
      </c>
      <c r="E33" s="199">
        <v>15044.66</v>
      </c>
      <c r="F33" s="193">
        <v>16755.7</v>
      </c>
      <c r="G33" s="187">
        <v>13239.67</v>
      </c>
    </row>
    <row r="34" spans="1:8" ht="15" x14ac:dyDescent="0.25">
      <c r="A34" s="7" t="s">
        <v>30</v>
      </c>
      <c r="B34" s="10">
        <v>1</v>
      </c>
      <c r="C34" s="7"/>
      <c r="D34" s="7"/>
      <c r="E34" s="197"/>
      <c r="F34" s="191"/>
      <c r="G34" s="185"/>
    </row>
    <row r="35" spans="1:8" x14ac:dyDescent="0.2">
      <c r="A35" s="6" t="s">
        <v>31</v>
      </c>
      <c r="B35" s="12">
        <v>2223.29</v>
      </c>
      <c r="C35" s="12">
        <v>2223.29</v>
      </c>
      <c r="D35" s="12">
        <v>2223.29</v>
      </c>
      <c r="E35" s="196"/>
      <c r="F35" s="190"/>
      <c r="G35" s="184"/>
    </row>
    <row r="36" spans="1:8" x14ac:dyDescent="0.2">
      <c r="A36" s="6" t="s">
        <v>32</v>
      </c>
      <c r="B36" s="12">
        <v>18</v>
      </c>
      <c r="C36" s="6"/>
      <c r="D36" s="6"/>
      <c r="E36" s="196">
        <v>18</v>
      </c>
      <c r="F36" s="190">
        <v>18</v>
      </c>
      <c r="G36" s="184">
        <v>18</v>
      </c>
    </row>
    <row r="37" spans="1:8" ht="15" x14ac:dyDescent="0.25">
      <c r="A37" s="7" t="s">
        <v>33</v>
      </c>
      <c r="B37" s="7"/>
      <c r="C37" s="13">
        <v>2223.29</v>
      </c>
      <c r="D37" s="13">
        <v>2223.29</v>
      </c>
      <c r="E37" s="199">
        <v>18</v>
      </c>
      <c r="F37" s="193">
        <v>18</v>
      </c>
      <c r="G37" s="187">
        <v>18</v>
      </c>
    </row>
    <row r="38" spans="1:8" x14ac:dyDescent="0.2">
      <c r="A38" s="6" t="s">
        <v>104</v>
      </c>
      <c r="B38" s="6"/>
      <c r="C38" s="12"/>
      <c r="D38" s="12"/>
      <c r="E38" s="198">
        <v>602.51</v>
      </c>
      <c r="F38" s="192">
        <v>670.95</v>
      </c>
      <c r="G38" s="186">
        <v>530.30999999999995</v>
      </c>
    </row>
    <row r="39" spans="1:8" x14ac:dyDescent="0.2">
      <c r="A39" s="6" t="s">
        <v>34</v>
      </c>
      <c r="B39" s="6"/>
      <c r="C39" s="6">
        <v>0</v>
      </c>
      <c r="D39" s="6">
        <v>0</v>
      </c>
      <c r="E39" s="196">
        <v>0</v>
      </c>
      <c r="F39" s="190">
        <v>0</v>
      </c>
      <c r="G39" s="184">
        <v>0</v>
      </c>
    </row>
    <row r="40" spans="1:8" x14ac:dyDescent="0.2">
      <c r="A40" s="6" t="s">
        <v>35</v>
      </c>
      <c r="B40" s="6"/>
      <c r="C40" s="12">
        <v>33162.120000000003</v>
      </c>
      <c r="D40" s="12">
        <v>27190.87</v>
      </c>
      <c r="E40" s="198">
        <v>2663.08</v>
      </c>
      <c r="F40" s="192">
        <v>2965.59</v>
      </c>
      <c r="G40" s="186">
        <v>2343.96</v>
      </c>
    </row>
    <row r="41" spans="1:8" s="9" customFormat="1" x14ac:dyDescent="0.2">
      <c r="A41" s="8" t="s">
        <v>36</v>
      </c>
      <c r="B41" s="8"/>
      <c r="C41" s="14">
        <v>0</v>
      </c>
      <c r="D41" s="14">
        <v>0</v>
      </c>
      <c r="E41" s="200">
        <v>0</v>
      </c>
      <c r="F41" s="194">
        <v>0</v>
      </c>
      <c r="G41" s="188">
        <v>0</v>
      </c>
    </row>
    <row r="42" spans="1:8" ht="15" x14ac:dyDescent="0.25">
      <c r="A42" s="7" t="s">
        <v>37</v>
      </c>
      <c r="B42" s="7"/>
      <c r="C42" s="13">
        <f>C40+C37+C33</f>
        <v>220730.66</v>
      </c>
      <c r="D42" s="13">
        <f>D40+D37+D33</f>
        <v>180985.38</v>
      </c>
      <c r="E42" s="199">
        <v>18328.25</v>
      </c>
      <c r="F42" s="193">
        <v>20410.240000000002</v>
      </c>
      <c r="G42" s="187">
        <v>16131.94</v>
      </c>
    </row>
    <row r="43" spans="1:8" ht="15" thickBot="1" x14ac:dyDescent="0.25">
      <c r="A43" t="s">
        <v>47</v>
      </c>
      <c r="E43">
        <v>217</v>
      </c>
      <c r="F43">
        <v>217</v>
      </c>
      <c r="G43">
        <v>217</v>
      </c>
    </row>
    <row r="44" spans="1:8" s="170" customFormat="1" ht="18" x14ac:dyDescent="0.25">
      <c r="A44" s="171" t="s">
        <v>98</v>
      </c>
      <c r="B44" s="172"/>
      <c r="C44" s="173">
        <f>SUM(C42:C43)</f>
        <v>220730.66</v>
      </c>
      <c r="D44" s="173">
        <f t="shared" ref="D44:F44" si="0">SUM(D42:D43)</f>
        <v>180985.38</v>
      </c>
      <c r="E44" s="173">
        <f t="shared" si="0"/>
        <v>18545.25</v>
      </c>
      <c r="F44" s="173">
        <f t="shared" si="0"/>
        <v>20627.240000000002</v>
      </c>
      <c r="G44" s="174">
        <f>SUM(G42:G43)</f>
        <v>16348.94</v>
      </c>
    </row>
    <row r="45" spans="1:8" ht="18.75" thickBot="1" x14ac:dyDescent="0.3">
      <c r="A45" s="175" t="s">
        <v>50</v>
      </c>
      <c r="B45" s="176"/>
      <c r="C45" s="177">
        <f>C44/12</f>
        <v>18394.221666666668</v>
      </c>
      <c r="D45" s="177">
        <f>D44/12</f>
        <v>15082.115</v>
      </c>
      <c r="E45" s="178">
        <f>E43+E42</f>
        <v>18545.25</v>
      </c>
      <c r="F45" s="178">
        <f>F43+F42</f>
        <v>20627.240000000002</v>
      </c>
      <c r="G45" s="179">
        <f>G43+G42</f>
        <v>16348.94</v>
      </c>
    </row>
    <row r="47" spans="1:8" x14ac:dyDescent="0.2">
      <c r="A47" t="s">
        <v>97</v>
      </c>
      <c r="E47" s="11">
        <f>+E28+E22+E29+E31</f>
        <v>10.856999999999999</v>
      </c>
      <c r="F47" s="11">
        <f>+F28+F22+F29+F31</f>
        <v>12.571</v>
      </c>
      <c r="G47" s="11">
        <f>+G28+G22+G29+G31</f>
        <v>8.9380000000000006</v>
      </c>
      <c r="H47" s="11">
        <f>AVERAGE(E47:G47)</f>
        <v>10.788666666666666</v>
      </c>
    </row>
    <row r="48" spans="1:8" x14ac:dyDescent="0.2">
      <c r="C48" s="169">
        <f>B35/12</f>
        <v>185.27416666666667</v>
      </c>
    </row>
    <row r="49" spans="3:7" x14ac:dyDescent="0.2">
      <c r="C49" s="169">
        <f>C48*1.17</f>
        <v>216.77077499999999</v>
      </c>
    </row>
    <row r="50" spans="3:7" x14ac:dyDescent="0.2">
      <c r="C50">
        <f>C37/12</f>
        <v>185.27416666666667</v>
      </c>
    </row>
    <row r="51" spans="3:7" x14ac:dyDescent="0.2">
      <c r="C51">
        <f>C50*1.17</f>
        <v>216.77077499999999</v>
      </c>
      <c r="G51" s="203"/>
    </row>
    <row r="52" spans="3:7" x14ac:dyDescent="0.2">
      <c r="C52" s="11">
        <f>C33+C37</f>
        <v>187568.54</v>
      </c>
      <c r="G52" s="203"/>
    </row>
    <row r="53" spans="3:7" x14ac:dyDescent="0.2">
      <c r="C53">
        <f>C52*0.17</f>
        <v>31886.651800000003</v>
      </c>
      <c r="G53" s="203"/>
    </row>
    <row r="54" spans="3:7" x14ac:dyDescent="0.2">
      <c r="G54" s="203"/>
    </row>
    <row r="55" spans="3:7" x14ac:dyDescent="0.2">
      <c r="G55" s="203"/>
    </row>
    <row r="56" spans="3:7" x14ac:dyDescent="0.2">
      <c r="G56" s="203"/>
    </row>
    <row r="57" spans="3:7" x14ac:dyDescent="0.2">
      <c r="G57" s="203"/>
    </row>
    <row r="58" spans="3:7" x14ac:dyDescent="0.2">
      <c r="G58" s="203"/>
    </row>
    <row r="59" spans="3:7" x14ac:dyDescent="0.2">
      <c r="G59" s="203"/>
    </row>
    <row r="60" spans="3:7" x14ac:dyDescent="0.2">
      <c r="G60" s="203"/>
    </row>
    <row r="61" spans="3:7" x14ac:dyDescent="0.2">
      <c r="G61" s="203"/>
    </row>
    <row r="62" spans="3:7" x14ac:dyDescent="0.2">
      <c r="G62" s="203"/>
    </row>
    <row r="63" spans="3:7" x14ac:dyDescent="0.2">
      <c r="G63" s="203"/>
    </row>
    <row r="64" spans="3:7" x14ac:dyDescent="0.2">
      <c r="G64" s="203"/>
    </row>
    <row r="65" spans="7:7" x14ac:dyDescent="0.2">
      <c r="G65" s="203"/>
    </row>
    <row r="66" spans="7:7" x14ac:dyDescent="0.2">
      <c r="G66" s="203"/>
    </row>
    <row r="67" spans="7:7" x14ac:dyDescent="0.2">
      <c r="G67" s="203"/>
    </row>
    <row r="68" spans="7:7" x14ac:dyDescent="0.2">
      <c r="G68" s="203"/>
    </row>
    <row r="69" spans="7:7" x14ac:dyDescent="0.2">
      <c r="G69" s="203"/>
    </row>
    <row r="70" spans="7:7" x14ac:dyDescent="0.2">
      <c r="G70" s="203"/>
    </row>
    <row r="71" spans="7:7" x14ac:dyDescent="0.2">
      <c r="G71" s="203"/>
    </row>
    <row r="72" spans="7:7" x14ac:dyDescent="0.2">
      <c r="G72" s="203"/>
    </row>
    <row r="73" spans="7:7" x14ac:dyDescent="0.2">
      <c r="G73" s="203"/>
    </row>
    <row r="74" spans="7:7" x14ac:dyDescent="0.2">
      <c r="G74" s="203"/>
    </row>
    <row r="75" spans="7:7" x14ac:dyDescent="0.2">
      <c r="G75" s="203"/>
    </row>
    <row r="76" spans="7:7" x14ac:dyDescent="0.2">
      <c r="G76" s="203"/>
    </row>
    <row r="77" spans="7:7" x14ac:dyDescent="0.2">
      <c r="G77" s="203"/>
    </row>
    <row r="78" spans="7:7" x14ac:dyDescent="0.2">
      <c r="G78" s="203"/>
    </row>
    <row r="79" spans="7:7" x14ac:dyDescent="0.2">
      <c r="G79" s="203"/>
    </row>
    <row r="80" spans="7:7" x14ac:dyDescent="0.2">
      <c r="G80" s="203"/>
    </row>
    <row r="81" spans="7:7" x14ac:dyDescent="0.2">
      <c r="G81" s="203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rightToLeft="1" topLeftCell="A18" workbookViewId="0">
      <selection activeCell="D42" sqref="D42"/>
    </sheetView>
  </sheetViews>
  <sheetFormatPr defaultRowHeight="14.25" x14ac:dyDescent="0.2"/>
  <cols>
    <col min="2" max="2" width="13.375" customWidth="1"/>
    <col min="3" max="3" width="15.25" customWidth="1"/>
    <col min="4" max="4" width="14.125" customWidth="1"/>
  </cols>
  <sheetData>
    <row r="1" spans="1:10" x14ac:dyDescent="0.2">
      <c r="A1" s="214"/>
      <c r="B1" s="215"/>
      <c r="C1" s="215"/>
      <c r="D1" s="215"/>
      <c r="E1" s="215"/>
      <c r="F1" s="215"/>
      <c r="G1" s="16"/>
      <c r="H1" s="16"/>
      <c r="I1" s="16"/>
      <c r="J1" s="16"/>
    </row>
    <row r="2" spans="1:10" x14ac:dyDescent="0.2">
      <c r="A2" s="216"/>
      <c r="B2" s="216"/>
      <c r="C2" s="216"/>
      <c r="D2" s="216"/>
      <c r="E2" s="216"/>
      <c r="F2" s="216"/>
      <c r="G2" s="16"/>
      <c r="H2" s="16"/>
      <c r="I2" s="16"/>
      <c r="J2" s="16"/>
    </row>
    <row r="3" spans="1:10" ht="23.25" x14ac:dyDescent="0.2">
      <c r="A3" s="212" t="s">
        <v>51</v>
      </c>
      <c r="B3" s="213"/>
      <c r="C3" s="213"/>
      <c r="D3" s="213"/>
      <c r="E3" s="213"/>
      <c r="F3" s="213"/>
      <c r="G3" s="41"/>
      <c r="H3" s="41"/>
      <c r="I3" s="41"/>
      <c r="J3" s="41"/>
    </row>
    <row r="4" spans="1:10" ht="23.25" x14ac:dyDescent="0.2">
      <c r="A4" s="18"/>
      <c r="B4" s="16"/>
      <c r="C4" s="18"/>
      <c r="D4" s="18"/>
      <c r="E4" s="18"/>
      <c r="F4" s="18"/>
      <c r="G4" s="18"/>
      <c r="H4" s="18"/>
      <c r="I4" s="18"/>
      <c r="J4" s="37"/>
    </row>
    <row r="5" spans="1:10" ht="15.75" x14ac:dyDescent="0.25">
      <c r="A5" s="19" t="s">
        <v>52</v>
      </c>
      <c r="B5" s="56">
        <v>228233.4</v>
      </c>
      <c r="C5" s="24"/>
      <c r="D5" s="24"/>
      <c r="E5" s="24"/>
      <c r="F5" s="24"/>
      <c r="G5" s="22"/>
      <c r="H5" s="25"/>
      <c r="I5" s="35"/>
      <c r="J5" s="22"/>
    </row>
    <row r="6" spans="1:10" ht="15.75" x14ac:dyDescent="0.25">
      <c r="A6" s="20" t="s">
        <v>53</v>
      </c>
      <c r="B6" s="74" t="s">
        <v>38</v>
      </c>
      <c r="C6" s="42"/>
      <c r="D6" s="21" t="s">
        <v>7</v>
      </c>
      <c r="E6" s="75" t="s">
        <v>41</v>
      </c>
      <c r="F6" s="16"/>
      <c r="G6" s="44"/>
      <c r="H6" s="16"/>
      <c r="I6" s="48"/>
      <c r="J6" s="16"/>
    </row>
    <row r="7" spans="1:10" ht="15.75" x14ac:dyDescent="0.25">
      <c r="A7" s="20" t="s">
        <v>54</v>
      </c>
      <c r="B7" s="53">
        <v>45292</v>
      </c>
      <c r="C7" s="46"/>
      <c r="D7" s="21" t="s">
        <v>55</v>
      </c>
      <c r="E7" s="43" t="s">
        <v>40</v>
      </c>
      <c r="F7" s="16"/>
      <c r="G7" s="44"/>
      <c r="H7" s="16"/>
      <c r="I7" s="16"/>
      <c r="J7" s="16"/>
    </row>
    <row r="8" spans="1:10" ht="15.75" x14ac:dyDescent="0.25">
      <c r="A8" s="20" t="s">
        <v>56</v>
      </c>
      <c r="B8" s="45"/>
      <c r="C8" s="44"/>
      <c r="D8" s="20" t="s">
        <v>57</v>
      </c>
      <c r="E8" s="68">
        <v>0</v>
      </c>
      <c r="F8" s="41"/>
      <c r="G8" s="16"/>
      <c r="H8" s="16"/>
      <c r="I8" s="16"/>
      <c r="J8" s="16"/>
    </row>
    <row r="9" spans="1:10" ht="30.75" x14ac:dyDescent="0.25">
      <c r="A9" s="70" t="s">
        <v>58</v>
      </c>
      <c r="B9" s="69" t="s">
        <v>39</v>
      </c>
      <c r="C9" s="46"/>
      <c r="D9" s="20" t="s">
        <v>59</v>
      </c>
      <c r="E9" s="68">
        <v>0</v>
      </c>
      <c r="F9" s="50"/>
      <c r="G9" s="16"/>
      <c r="H9" s="16"/>
      <c r="I9" s="16"/>
      <c r="J9" s="16"/>
    </row>
    <row r="10" spans="1:10" ht="15.75" x14ac:dyDescent="0.25">
      <c r="A10" s="70" t="s">
        <v>5</v>
      </c>
      <c r="B10" s="69" t="s">
        <v>6</v>
      </c>
      <c r="C10" s="46"/>
      <c r="D10" s="20" t="s">
        <v>60</v>
      </c>
      <c r="E10" s="68">
        <v>0</v>
      </c>
      <c r="F10" s="50"/>
      <c r="G10" s="16"/>
      <c r="H10" s="16"/>
      <c r="I10" s="16"/>
      <c r="J10" s="16"/>
    </row>
    <row r="11" spans="1:10" ht="15.75" x14ac:dyDescent="0.25">
      <c r="A11" s="16"/>
      <c r="B11" s="16"/>
      <c r="C11" s="46"/>
      <c r="D11" s="20"/>
      <c r="E11" s="16"/>
      <c r="F11" s="46"/>
      <c r="G11" s="16"/>
      <c r="H11" s="16"/>
      <c r="I11" s="16"/>
      <c r="J11" s="16"/>
    </row>
    <row r="12" spans="1:10" ht="15.75" x14ac:dyDescent="0.2">
      <c r="A12" s="70" t="s">
        <v>61</v>
      </c>
      <c r="B12" s="16">
        <v>1</v>
      </c>
      <c r="C12" s="16"/>
      <c r="D12" s="22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26"/>
      <c r="C13" s="22"/>
      <c r="D13" s="22"/>
      <c r="E13" s="29"/>
      <c r="F13" s="31"/>
      <c r="G13" s="33"/>
      <c r="H13" s="35"/>
      <c r="I13" s="36"/>
      <c r="J13" s="22"/>
    </row>
    <row r="14" spans="1:10" ht="15" x14ac:dyDescent="0.2">
      <c r="A14" s="16"/>
      <c r="B14" s="16"/>
      <c r="C14" s="16"/>
      <c r="D14" s="16"/>
      <c r="E14" s="16"/>
      <c r="F14" s="16"/>
      <c r="G14" s="22"/>
      <c r="H14" s="22"/>
      <c r="I14" s="16"/>
      <c r="J14" s="17"/>
    </row>
    <row r="15" spans="1:10" ht="18" x14ac:dyDescent="0.25">
      <c r="A15" s="23" t="s">
        <v>62</v>
      </c>
      <c r="B15" s="27"/>
      <c r="C15" s="27"/>
      <c r="D15" s="22"/>
      <c r="E15" s="30"/>
      <c r="F15" s="24"/>
      <c r="G15" s="22"/>
      <c r="H15" s="16"/>
      <c r="I15" s="22"/>
      <c r="J15" s="17"/>
    </row>
    <row r="16" spans="1:10" ht="15.75" x14ac:dyDescent="0.25">
      <c r="A16" s="22"/>
      <c r="B16" s="22"/>
      <c r="C16" s="25"/>
      <c r="D16" s="22"/>
      <c r="E16" s="25"/>
      <c r="F16" s="22"/>
      <c r="G16" s="17"/>
      <c r="H16" s="16"/>
      <c r="I16" s="21"/>
      <c r="J16" s="17"/>
    </row>
    <row r="17" spans="1:9" ht="15.75" x14ac:dyDescent="0.25">
      <c r="A17" s="62" t="s">
        <v>63</v>
      </c>
      <c r="B17" s="63" t="s">
        <v>64</v>
      </c>
      <c r="C17" s="64" t="s">
        <v>65</v>
      </c>
      <c r="D17" s="65" t="s">
        <v>66</v>
      </c>
      <c r="E17" s="22"/>
      <c r="F17" s="16"/>
      <c r="G17" s="16"/>
      <c r="H17" s="17"/>
      <c r="I17" s="17"/>
    </row>
    <row r="18" spans="1:9" ht="15" x14ac:dyDescent="0.2">
      <c r="A18" s="76" t="s">
        <v>18</v>
      </c>
      <c r="B18" s="77">
        <v>0.33</v>
      </c>
      <c r="C18" s="77">
        <v>8635</v>
      </c>
      <c r="D18" s="79">
        <v>2849.55</v>
      </c>
      <c r="E18" s="22"/>
      <c r="F18" s="16"/>
      <c r="G18" s="16"/>
      <c r="H18" s="17"/>
      <c r="I18" s="17"/>
    </row>
    <row r="19" spans="1:9" ht="15" x14ac:dyDescent="0.2">
      <c r="A19" s="76" t="s">
        <v>22</v>
      </c>
      <c r="B19" s="77">
        <v>1.2</v>
      </c>
      <c r="C19" s="77">
        <v>13060</v>
      </c>
      <c r="D19" s="79">
        <v>15672</v>
      </c>
      <c r="E19" s="22"/>
      <c r="F19" s="16"/>
      <c r="G19" s="16"/>
      <c r="H19" s="17"/>
      <c r="I19" s="17"/>
    </row>
    <row r="20" spans="1:9" ht="15" x14ac:dyDescent="0.2">
      <c r="A20" s="76" t="s">
        <v>19</v>
      </c>
      <c r="B20" s="77">
        <v>1</v>
      </c>
      <c r="C20" s="77">
        <v>11194</v>
      </c>
      <c r="D20" s="79">
        <v>11194</v>
      </c>
      <c r="E20" s="22"/>
      <c r="F20" s="16"/>
      <c r="G20" s="16"/>
      <c r="H20" s="17"/>
      <c r="I20" s="17"/>
    </row>
    <row r="21" spans="1:9" ht="15" x14ac:dyDescent="0.2">
      <c r="A21" s="76" t="s">
        <v>21</v>
      </c>
      <c r="B21" s="77">
        <v>0.75</v>
      </c>
      <c r="C21" s="77">
        <v>9451</v>
      </c>
      <c r="D21" s="79">
        <v>7088.25</v>
      </c>
      <c r="E21" s="22"/>
      <c r="F21" s="16"/>
      <c r="G21" s="16"/>
      <c r="H21" s="17"/>
      <c r="I21" s="17"/>
    </row>
    <row r="22" spans="1:9" ht="15" x14ac:dyDescent="0.2">
      <c r="A22" s="76" t="s">
        <v>24</v>
      </c>
      <c r="B22" s="77">
        <v>3.99</v>
      </c>
      <c r="C22" s="77">
        <v>11510</v>
      </c>
      <c r="D22" s="79">
        <v>45924.9</v>
      </c>
      <c r="E22" s="22"/>
      <c r="F22" s="16"/>
      <c r="G22" s="16"/>
      <c r="H22" s="17"/>
      <c r="I22" s="17"/>
    </row>
    <row r="23" spans="1:9" ht="15" x14ac:dyDescent="0.2">
      <c r="A23" s="76" t="s">
        <v>20</v>
      </c>
      <c r="B23" s="77">
        <v>6.57</v>
      </c>
      <c r="C23" s="77">
        <v>8446</v>
      </c>
      <c r="D23" s="79">
        <v>55490.22</v>
      </c>
      <c r="E23" s="22"/>
      <c r="F23" s="16"/>
      <c r="G23" s="16"/>
      <c r="H23" s="17"/>
      <c r="I23" s="17"/>
    </row>
    <row r="24" spans="1:9" ht="18" x14ac:dyDescent="0.25">
      <c r="A24" s="76" t="s">
        <v>23</v>
      </c>
      <c r="B24" s="77">
        <v>0.75</v>
      </c>
      <c r="C24" s="77">
        <v>9914</v>
      </c>
      <c r="D24" s="79">
        <v>7435.5</v>
      </c>
      <c r="E24" s="32"/>
      <c r="F24" s="16"/>
      <c r="G24" s="16"/>
      <c r="H24" s="16"/>
      <c r="I24" s="17"/>
    </row>
    <row r="25" spans="1:9" ht="15.75" x14ac:dyDescent="0.25">
      <c r="A25" s="51" t="s">
        <v>28</v>
      </c>
      <c r="B25" s="78">
        <v>14.59</v>
      </c>
      <c r="C25" s="78"/>
      <c r="D25" s="80">
        <v>145654.42000000001</v>
      </c>
      <c r="E25" s="71"/>
      <c r="F25" s="16"/>
      <c r="G25" s="16"/>
      <c r="H25" s="16"/>
      <c r="I25" s="16"/>
    </row>
    <row r="26" spans="1:9" ht="15.75" x14ac:dyDescent="0.25">
      <c r="A26" s="49"/>
      <c r="B26" s="16"/>
      <c r="C26" s="34" t="s">
        <v>67</v>
      </c>
      <c r="D26" s="73">
        <v>39690.83</v>
      </c>
      <c r="E26" s="16"/>
      <c r="F26" s="16"/>
      <c r="G26" s="16"/>
      <c r="H26" s="16"/>
      <c r="I26" s="16"/>
    </row>
    <row r="27" spans="1:9" ht="15.75" x14ac:dyDescent="0.25">
      <c r="A27" s="49"/>
      <c r="B27" s="47"/>
      <c r="C27" s="20" t="s">
        <v>68</v>
      </c>
      <c r="D27" s="72">
        <v>185345.25</v>
      </c>
      <c r="E27" s="16"/>
      <c r="F27" s="16"/>
      <c r="G27" s="16"/>
      <c r="H27" s="16"/>
      <c r="I27" s="16"/>
    </row>
    <row r="28" spans="1:9" ht="15.75" x14ac:dyDescent="0.25">
      <c r="A28" s="49"/>
      <c r="B28" s="47"/>
      <c r="C28" s="20" t="s">
        <v>69</v>
      </c>
      <c r="D28" s="66">
        <v>185345.25</v>
      </c>
      <c r="E28" s="16"/>
      <c r="F28" s="16"/>
      <c r="G28" s="16"/>
      <c r="H28" s="16"/>
      <c r="I28" s="16"/>
    </row>
    <row r="29" spans="1:9" ht="15" x14ac:dyDescent="0.2">
      <c r="A29" s="17"/>
      <c r="B29" s="17"/>
      <c r="C29" s="17"/>
      <c r="D29" s="27"/>
      <c r="E29" s="24"/>
      <c r="F29" s="16"/>
      <c r="G29" s="16"/>
      <c r="H29" s="16"/>
      <c r="I29" s="16"/>
    </row>
    <row r="30" spans="1:9" ht="16.5" thickBot="1" x14ac:dyDescent="0.3">
      <c r="A30" s="58" t="s">
        <v>70</v>
      </c>
      <c r="B30" s="59" t="s">
        <v>71</v>
      </c>
      <c r="C30" s="60" t="s">
        <v>72</v>
      </c>
      <c r="D30" s="60" t="s">
        <v>73</v>
      </c>
      <c r="E30" s="59" t="s">
        <v>74</v>
      </c>
      <c r="F30" s="22"/>
      <c r="G30" s="16"/>
      <c r="H30" s="16"/>
      <c r="I30" s="16"/>
    </row>
    <row r="31" spans="1:9" ht="16.5" thickTop="1" thickBot="1" x14ac:dyDescent="0.25">
      <c r="A31" s="57" t="s">
        <v>31</v>
      </c>
      <c r="B31" s="81">
        <v>2223.29</v>
      </c>
      <c r="C31" s="82">
        <v>100</v>
      </c>
      <c r="D31" s="83">
        <v>2223.29</v>
      </c>
      <c r="E31" s="84">
        <v>2223.29</v>
      </c>
      <c r="F31" s="16"/>
      <c r="G31" s="16"/>
      <c r="H31" s="16"/>
      <c r="I31" s="16"/>
    </row>
    <row r="32" spans="1:9" ht="17.25" thickTop="1" thickBot="1" x14ac:dyDescent="0.3">
      <c r="A32" s="61" t="s">
        <v>28</v>
      </c>
      <c r="B32" s="85">
        <v>2223.29</v>
      </c>
      <c r="C32" s="86"/>
      <c r="D32" s="86"/>
      <c r="E32" s="85">
        <v>2223.29</v>
      </c>
      <c r="F32" s="16"/>
      <c r="G32" s="16"/>
      <c r="H32" s="16"/>
      <c r="I32" s="16"/>
    </row>
    <row r="33" spans="1:5" ht="18.75" thickTop="1" x14ac:dyDescent="0.25">
      <c r="A33" s="16"/>
      <c r="B33" s="16"/>
      <c r="C33" s="16"/>
      <c r="D33" s="38"/>
      <c r="E33" s="24"/>
    </row>
    <row r="34" spans="1:5" ht="15.75" x14ac:dyDescent="0.25">
      <c r="A34" s="31" t="s">
        <v>75</v>
      </c>
      <c r="B34" s="52"/>
      <c r="C34" s="67">
        <v>2223.29</v>
      </c>
      <c r="D34" s="16"/>
      <c r="E34" s="24"/>
    </row>
    <row r="35" spans="1:5" ht="15" x14ac:dyDescent="0.2">
      <c r="A35" s="22"/>
      <c r="B35" s="22"/>
      <c r="C35" s="22"/>
      <c r="D35" s="22"/>
      <c r="E35" s="16"/>
    </row>
    <row r="36" spans="1:5" ht="15" x14ac:dyDescent="0.2">
      <c r="A36" s="22"/>
      <c r="B36" s="17"/>
      <c r="C36" s="22"/>
      <c r="D36" s="16"/>
      <c r="E36" s="16"/>
    </row>
    <row r="37" spans="1:5" ht="15.75" x14ac:dyDescent="0.25">
      <c r="A37" s="20" t="s">
        <v>71</v>
      </c>
      <c r="B37" s="54">
        <v>195071.28</v>
      </c>
      <c r="C37" s="22"/>
      <c r="D37" s="16"/>
      <c r="E37" s="16"/>
    </row>
    <row r="38" spans="1:5" ht="16.5" thickBot="1" x14ac:dyDescent="0.3">
      <c r="A38" s="20" t="s">
        <v>76</v>
      </c>
      <c r="B38" s="28">
        <v>33162.120000000003</v>
      </c>
      <c r="C38" s="22"/>
      <c r="D38" s="16"/>
      <c r="E38" s="16"/>
    </row>
    <row r="39" spans="1:5" ht="19.5" thickTop="1" thickBot="1" x14ac:dyDescent="0.3">
      <c r="A39" s="40" t="s">
        <v>37</v>
      </c>
      <c r="B39" s="55">
        <v>220730.66</v>
      </c>
      <c r="C39" s="39" t="s">
        <v>77</v>
      </c>
      <c r="D39" s="16"/>
      <c r="E39" s="16"/>
    </row>
    <row r="40" spans="1:5" ht="15.75" thickTop="1" x14ac:dyDescent="0.2">
      <c r="A40" s="17"/>
      <c r="B40" s="16"/>
      <c r="C40" s="22"/>
      <c r="D40" s="16"/>
      <c r="E40" s="16"/>
    </row>
    <row r="41" spans="1:5" ht="15" x14ac:dyDescent="0.2">
      <c r="A41" s="17"/>
      <c r="B41" s="16"/>
      <c r="C41" s="22"/>
      <c r="D41" s="16"/>
      <c r="E41" s="16"/>
    </row>
    <row r="42" spans="1:5" ht="15" x14ac:dyDescent="0.2">
      <c r="A42" s="17"/>
      <c r="B42" s="16"/>
      <c r="C42" s="22"/>
      <c r="D42" s="16"/>
      <c r="E42" s="16"/>
    </row>
    <row r="43" spans="1:5" ht="15" x14ac:dyDescent="0.2">
      <c r="A43" s="17"/>
      <c r="B43" s="16"/>
      <c r="C43" s="16"/>
      <c r="D43" s="16"/>
      <c r="E43" s="16"/>
    </row>
    <row r="44" spans="1:5" ht="15" x14ac:dyDescent="0.2">
      <c r="A44" s="17"/>
      <c r="B44" s="16"/>
      <c r="C44" s="16"/>
      <c r="D44" s="16"/>
      <c r="E44" s="16"/>
    </row>
  </sheetData>
  <mergeCells count="3">
    <mergeCell ref="A3:F3"/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rightToLeft="1" topLeftCell="A10" workbookViewId="0">
      <selection activeCell="H13" sqref="H13"/>
    </sheetView>
  </sheetViews>
  <sheetFormatPr defaultRowHeight="14.25" x14ac:dyDescent="0.2"/>
  <cols>
    <col min="2" max="2" width="15.125" customWidth="1"/>
    <col min="3" max="3" width="13.625" customWidth="1"/>
    <col min="4" max="4" width="13.5" customWidth="1"/>
  </cols>
  <sheetData>
    <row r="1" spans="1:10" x14ac:dyDescent="0.2">
      <c r="A1" s="214"/>
      <c r="B1" s="215"/>
      <c r="C1" s="215"/>
      <c r="D1" s="215"/>
      <c r="E1" s="215"/>
      <c r="F1" s="215"/>
      <c r="G1" s="93"/>
      <c r="H1" s="93"/>
      <c r="I1" s="93"/>
      <c r="J1" s="93"/>
    </row>
    <row r="2" spans="1:10" x14ac:dyDescent="0.2">
      <c r="A2" s="216"/>
      <c r="B2" s="216"/>
      <c r="C2" s="216"/>
      <c r="D2" s="216"/>
      <c r="E2" s="216"/>
      <c r="F2" s="216"/>
      <c r="G2" s="93"/>
      <c r="H2" s="93"/>
      <c r="I2" s="93"/>
      <c r="J2" s="93"/>
    </row>
    <row r="3" spans="1:10" ht="23.25" x14ac:dyDescent="0.2">
      <c r="A3" s="212" t="s">
        <v>51</v>
      </c>
      <c r="B3" s="213"/>
      <c r="C3" s="213"/>
      <c r="D3" s="213"/>
      <c r="E3" s="213"/>
      <c r="F3" s="213"/>
      <c r="G3" s="118"/>
      <c r="H3" s="118"/>
      <c r="I3" s="118"/>
      <c r="J3" s="118"/>
    </row>
    <row r="4" spans="1:10" ht="23.25" x14ac:dyDescent="0.2">
      <c r="A4" s="95"/>
      <c r="B4" s="93"/>
      <c r="C4" s="95"/>
      <c r="D4" s="95"/>
      <c r="E4" s="95"/>
      <c r="F4" s="95"/>
      <c r="G4" s="95"/>
      <c r="H4" s="95"/>
      <c r="I4" s="95"/>
      <c r="J4" s="114"/>
    </row>
    <row r="5" spans="1:10" ht="15.75" x14ac:dyDescent="0.25">
      <c r="A5" s="96" t="s">
        <v>52</v>
      </c>
      <c r="B5" s="133">
        <v>187137.16</v>
      </c>
      <c r="C5" s="101"/>
      <c r="D5" s="101"/>
      <c r="E5" s="101"/>
      <c r="F5" s="101"/>
      <c r="G5" s="99"/>
      <c r="H5" s="102"/>
      <c r="I5" s="112"/>
      <c r="J5" s="99"/>
    </row>
    <row r="6" spans="1:10" ht="15.75" x14ac:dyDescent="0.25">
      <c r="A6" s="97" t="s">
        <v>53</v>
      </c>
      <c r="B6" s="151" t="s">
        <v>45</v>
      </c>
      <c r="C6" s="119"/>
      <c r="D6" s="98" t="s">
        <v>7</v>
      </c>
      <c r="E6" s="152" t="s">
        <v>41</v>
      </c>
      <c r="F6" s="93"/>
      <c r="G6" s="121"/>
      <c r="H6" s="93"/>
      <c r="I6" s="125"/>
      <c r="J6" s="93"/>
    </row>
    <row r="7" spans="1:10" ht="15.75" x14ac:dyDescent="0.25">
      <c r="A7" s="97" t="s">
        <v>54</v>
      </c>
      <c r="B7" s="130">
        <v>45292</v>
      </c>
      <c r="C7" s="123"/>
      <c r="D7" s="98" t="s">
        <v>55</v>
      </c>
      <c r="E7" s="120" t="s">
        <v>40</v>
      </c>
      <c r="F7" s="93"/>
      <c r="G7" s="121"/>
      <c r="H7" s="93"/>
      <c r="I7" s="93"/>
      <c r="J7" s="93"/>
    </row>
    <row r="8" spans="1:10" ht="15.75" x14ac:dyDescent="0.25">
      <c r="A8" s="97" t="s">
        <v>56</v>
      </c>
      <c r="B8" s="122"/>
      <c r="C8" s="121"/>
      <c r="D8" s="97" t="s">
        <v>57</v>
      </c>
      <c r="E8" s="145">
        <v>0</v>
      </c>
      <c r="F8" s="118"/>
      <c r="G8" s="93"/>
      <c r="H8" s="93"/>
      <c r="I8" s="93"/>
      <c r="J8" s="93"/>
    </row>
    <row r="9" spans="1:10" ht="30.75" x14ac:dyDescent="0.25">
      <c r="A9" s="147" t="s">
        <v>58</v>
      </c>
      <c r="B9" s="146" t="s">
        <v>39</v>
      </c>
      <c r="C9" s="123"/>
      <c r="D9" s="97" t="s">
        <v>59</v>
      </c>
      <c r="E9" s="145">
        <v>0</v>
      </c>
      <c r="F9" s="127"/>
      <c r="G9" s="93"/>
      <c r="H9" s="93"/>
      <c r="I9" s="93"/>
      <c r="J9" s="93"/>
    </row>
    <row r="10" spans="1:10" ht="15.75" x14ac:dyDescent="0.25">
      <c r="A10" s="147" t="s">
        <v>5</v>
      </c>
      <c r="B10" s="146" t="s">
        <v>6</v>
      </c>
      <c r="C10" s="123"/>
      <c r="D10" s="97" t="s">
        <v>60</v>
      </c>
      <c r="E10" s="145">
        <v>0</v>
      </c>
      <c r="F10" s="127"/>
      <c r="G10" s="93"/>
      <c r="H10" s="93"/>
      <c r="I10" s="93"/>
      <c r="J10" s="93"/>
    </row>
    <row r="11" spans="1:10" ht="15.75" x14ac:dyDescent="0.25">
      <c r="A11" s="93"/>
      <c r="B11" s="93"/>
      <c r="C11" s="123"/>
      <c r="D11" s="97"/>
      <c r="E11" s="93"/>
      <c r="F11" s="123"/>
      <c r="G11" s="93"/>
      <c r="H11" s="93"/>
      <c r="I11" s="93"/>
      <c r="J11" s="93"/>
    </row>
    <row r="12" spans="1:10" ht="15.75" x14ac:dyDescent="0.2">
      <c r="A12" s="147" t="s">
        <v>61</v>
      </c>
      <c r="B12" s="93">
        <v>1</v>
      </c>
      <c r="C12" s="93"/>
      <c r="D12" s="99"/>
      <c r="E12" s="93"/>
      <c r="F12" s="93"/>
      <c r="G12" s="93"/>
      <c r="H12" s="93"/>
      <c r="I12" s="93"/>
      <c r="J12" s="93"/>
    </row>
    <row r="13" spans="1:10" ht="15.75" x14ac:dyDescent="0.25">
      <c r="A13" s="97"/>
      <c r="B13" s="103"/>
      <c r="C13" s="99"/>
      <c r="D13" s="99"/>
      <c r="E13" s="106"/>
      <c r="F13" s="108"/>
      <c r="G13" s="110"/>
      <c r="H13" s="112"/>
      <c r="I13" s="113"/>
      <c r="J13" s="99"/>
    </row>
    <row r="14" spans="1:10" ht="15" x14ac:dyDescent="0.2">
      <c r="A14" s="93"/>
      <c r="B14" s="93"/>
      <c r="C14" s="93"/>
      <c r="D14" s="93"/>
      <c r="E14" s="93"/>
      <c r="F14" s="93"/>
      <c r="G14" s="99"/>
      <c r="H14" s="99"/>
      <c r="I14" s="93"/>
      <c r="J14" s="94"/>
    </row>
    <row r="15" spans="1:10" ht="18" x14ac:dyDescent="0.25">
      <c r="A15" s="100" t="s">
        <v>62</v>
      </c>
      <c r="B15" s="104"/>
      <c r="C15" s="104"/>
      <c r="D15" s="99"/>
      <c r="E15" s="107"/>
      <c r="F15" s="101"/>
      <c r="G15" s="99"/>
      <c r="H15" s="93"/>
      <c r="I15" s="99"/>
      <c r="J15" s="94"/>
    </row>
    <row r="16" spans="1:10" ht="15.75" x14ac:dyDescent="0.25">
      <c r="A16" s="99"/>
      <c r="B16" s="99"/>
      <c r="C16" s="102"/>
      <c r="D16" s="99"/>
      <c r="E16" s="102"/>
      <c r="F16" s="99"/>
      <c r="G16" s="94"/>
      <c r="H16" s="93"/>
      <c r="I16" s="98"/>
      <c r="J16" s="94"/>
    </row>
    <row r="17" spans="1:9" ht="15.75" x14ac:dyDescent="0.25">
      <c r="A17" s="139" t="s">
        <v>63</v>
      </c>
      <c r="B17" s="140" t="s">
        <v>64</v>
      </c>
      <c r="C17" s="141" t="s">
        <v>65</v>
      </c>
      <c r="D17" s="142" t="s">
        <v>66</v>
      </c>
      <c r="E17" s="99"/>
      <c r="F17" s="93"/>
      <c r="G17" s="93"/>
      <c r="H17" s="94"/>
      <c r="I17" s="94"/>
    </row>
    <row r="18" spans="1:9" ht="15" x14ac:dyDescent="0.2">
      <c r="A18" s="153" t="s">
        <v>18</v>
      </c>
      <c r="B18" s="154">
        <v>0.33</v>
      </c>
      <c r="C18" s="154">
        <v>8635</v>
      </c>
      <c r="D18" s="156">
        <v>2849.55</v>
      </c>
      <c r="E18" s="99"/>
      <c r="F18" s="93"/>
      <c r="G18" s="93"/>
      <c r="H18" s="94"/>
      <c r="I18" s="94"/>
    </row>
    <row r="19" spans="1:9" ht="15" x14ac:dyDescent="0.2">
      <c r="A19" s="153" t="s">
        <v>22</v>
      </c>
      <c r="B19" s="154">
        <v>1.2</v>
      </c>
      <c r="C19" s="154">
        <v>13060</v>
      </c>
      <c r="D19" s="156">
        <v>15672</v>
      </c>
      <c r="E19" s="99"/>
      <c r="F19" s="93"/>
      <c r="G19" s="93"/>
      <c r="H19" s="94"/>
      <c r="I19" s="94"/>
    </row>
    <row r="20" spans="1:9" ht="15" x14ac:dyDescent="0.2">
      <c r="A20" s="153" t="s">
        <v>19</v>
      </c>
      <c r="B20" s="154">
        <v>1</v>
      </c>
      <c r="C20" s="154">
        <v>11194</v>
      </c>
      <c r="D20" s="156">
        <v>11194</v>
      </c>
      <c r="E20" s="99"/>
      <c r="F20" s="93"/>
      <c r="G20" s="93"/>
      <c r="H20" s="94"/>
      <c r="I20" s="94"/>
    </row>
    <row r="21" spans="1:9" ht="15" x14ac:dyDescent="0.2">
      <c r="A21" s="153" t="s">
        <v>21</v>
      </c>
      <c r="B21" s="154">
        <v>0.75</v>
      </c>
      <c r="C21" s="154">
        <v>9451</v>
      </c>
      <c r="D21" s="156">
        <v>7088.25</v>
      </c>
      <c r="E21" s="99"/>
      <c r="F21" s="93"/>
      <c r="G21" s="93"/>
      <c r="H21" s="94"/>
      <c r="I21" s="94"/>
    </row>
    <row r="22" spans="1:9" ht="15" x14ac:dyDescent="0.2">
      <c r="A22" s="153" t="s">
        <v>24</v>
      </c>
      <c r="B22" s="154">
        <v>2.66</v>
      </c>
      <c r="C22" s="154">
        <v>11510</v>
      </c>
      <c r="D22" s="156">
        <v>30616.6</v>
      </c>
      <c r="E22" s="99"/>
      <c r="F22" s="93"/>
      <c r="G22" s="93"/>
      <c r="H22" s="94"/>
      <c r="I22" s="94"/>
    </row>
    <row r="23" spans="1:9" ht="15" x14ac:dyDescent="0.2">
      <c r="A23" s="153" t="s">
        <v>20</v>
      </c>
      <c r="B23" s="154">
        <v>5.24</v>
      </c>
      <c r="C23" s="154">
        <v>8446</v>
      </c>
      <c r="D23" s="156">
        <v>44257.04</v>
      </c>
      <c r="E23" s="99"/>
      <c r="F23" s="93"/>
      <c r="G23" s="93"/>
      <c r="H23" s="94"/>
      <c r="I23" s="94"/>
    </row>
    <row r="24" spans="1:9" ht="18" x14ac:dyDescent="0.25">
      <c r="A24" s="153" t="s">
        <v>23</v>
      </c>
      <c r="B24" s="154">
        <v>0.75</v>
      </c>
      <c r="C24" s="154">
        <v>9914</v>
      </c>
      <c r="D24" s="156">
        <v>7435.5</v>
      </c>
      <c r="E24" s="109"/>
      <c r="F24" s="93"/>
      <c r="G24" s="93"/>
      <c r="H24" s="93"/>
      <c r="I24" s="94"/>
    </row>
    <row r="25" spans="1:9" ht="15.75" x14ac:dyDescent="0.25">
      <c r="A25" s="128" t="s">
        <v>28</v>
      </c>
      <c r="B25" s="155">
        <v>11.93</v>
      </c>
      <c r="C25" s="155"/>
      <c r="D25" s="157">
        <v>119112.94</v>
      </c>
      <c r="E25" s="148"/>
      <c r="F25" s="93"/>
      <c r="G25" s="93"/>
      <c r="H25" s="93"/>
      <c r="I25" s="93"/>
    </row>
    <row r="26" spans="1:9" ht="15.75" x14ac:dyDescent="0.25">
      <c r="A26" s="126"/>
      <c r="B26" s="93"/>
      <c r="C26" s="111" t="s">
        <v>67</v>
      </c>
      <c r="D26" s="150">
        <v>32458.28</v>
      </c>
      <c r="E26" s="93"/>
      <c r="F26" s="93"/>
      <c r="G26" s="93"/>
      <c r="H26" s="93"/>
      <c r="I26" s="93"/>
    </row>
    <row r="27" spans="1:9" ht="15.75" x14ac:dyDescent="0.25">
      <c r="A27" s="126"/>
      <c r="B27" s="124"/>
      <c r="C27" s="97" t="s">
        <v>68</v>
      </c>
      <c r="D27" s="149">
        <v>151571.22</v>
      </c>
      <c r="E27" s="93"/>
      <c r="F27" s="93"/>
      <c r="G27" s="93"/>
      <c r="H27" s="93"/>
      <c r="I27" s="93"/>
    </row>
    <row r="28" spans="1:9" ht="15.75" x14ac:dyDescent="0.25">
      <c r="A28" s="126"/>
      <c r="B28" s="124"/>
      <c r="C28" s="97" t="s">
        <v>69</v>
      </c>
      <c r="D28" s="143">
        <v>151571.22</v>
      </c>
      <c r="E28" s="93"/>
      <c r="F28" s="93"/>
      <c r="G28" s="93"/>
      <c r="H28" s="93"/>
      <c r="I28" s="93"/>
    </row>
    <row r="29" spans="1:9" ht="15" x14ac:dyDescent="0.2">
      <c r="A29" s="94"/>
      <c r="B29" s="94"/>
      <c r="C29" s="94"/>
      <c r="D29" s="104"/>
      <c r="E29" s="101"/>
      <c r="F29" s="93"/>
      <c r="G29" s="93"/>
      <c r="H29" s="93"/>
      <c r="I29" s="93"/>
    </row>
    <row r="30" spans="1:9" ht="16.5" thickBot="1" x14ac:dyDescent="0.3">
      <c r="A30" s="135" t="s">
        <v>70</v>
      </c>
      <c r="B30" s="136" t="s">
        <v>71</v>
      </c>
      <c r="C30" s="137" t="s">
        <v>72</v>
      </c>
      <c r="D30" s="137" t="s">
        <v>73</v>
      </c>
      <c r="E30" s="136" t="s">
        <v>74</v>
      </c>
      <c r="F30" s="99"/>
      <c r="G30" s="93"/>
      <c r="H30" s="93"/>
      <c r="I30" s="93"/>
    </row>
    <row r="31" spans="1:9" ht="16.5" thickTop="1" thickBot="1" x14ac:dyDescent="0.25">
      <c r="A31" s="134" t="s">
        <v>31</v>
      </c>
      <c r="B31" s="158">
        <v>2223.29</v>
      </c>
      <c r="C31" s="159">
        <v>100</v>
      </c>
      <c r="D31" s="160">
        <v>2223.29</v>
      </c>
      <c r="E31" s="161">
        <v>2223.29</v>
      </c>
      <c r="F31" s="93"/>
      <c r="G31" s="93"/>
      <c r="H31" s="93"/>
      <c r="I31" s="93"/>
    </row>
    <row r="32" spans="1:9" ht="17.25" thickTop="1" thickBot="1" x14ac:dyDescent="0.3">
      <c r="A32" s="138" t="s">
        <v>28</v>
      </c>
      <c r="B32" s="162">
        <v>2223.29</v>
      </c>
      <c r="C32" s="163"/>
      <c r="D32" s="163"/>
      <c r="E32" s="162">
        <v>2223.29</v>
      </c>
      <c r="F32" s="93"/>
      <c r="G32" s="93"/>
      <c r="H32" s="93"/>
      <c r="I32" s="93"/>
    </row>
    <row r="33" spans="1:5" ht="18.75" thickTop="1" x14ac:dyDescent="0.25">
      <c r="A33" s="93"/>
      <c r="B33" s="93"/>
      <c r="C33" s="93"/>
      <c r="D33" s="115"/>
      <c r="E33" s="101"/>
    </row>
    <row r="34" spans="1:5" ht="15.75" x14ac:dyDescent="0.25">
      <c r="A34" s="108" t="s">
        <v>75</v>
      </c>
      <c r="B34" s="129"/>
      <c r="C34" s="144">
        <v>2223.29</v>
      </c>
      <c r="D34" s="93"/>
      <c r="E34" s="101"/>
    </row>
    <row r="35" spans="1:5" ht="15" x14ac:dyDescent="0.2">
      <c r="A35" s="99"/>
      <c r="B35" s="99"/>
      <c r="C35" s="99"/>
      <c r="D35" s="99"/>
      <c r="E35" s="93"/>
    </row>
    <row r="36" spans="1:5" ht="15" x14ac:dyDescent="0.2">
      <c r="A36" s="99"/>
      <c r="B36" s="94"/>
      <c r="C36" s="99"/>
      <c r="D36" s="93"/>
      <c r="E36" s="93"/>
    </row>
    <row r="37" spans="1:5" ht="15.75" x14ac:dyDescent="0.25">
      <c r="A37" s="97" t="s">
        <v>71</v>
      </c>
      <c r="B37" s="131">
        <v>159946.29</v>
      </c>
      <c r="C37" s="99"/>
      <c r="D37" s="93"/>
      <c r="E37" s="93"/>
    </row>
    <row r="38" spans="1:5" ht="16.5" thickBot="1" x14ac:dyDescent="0.3">
      <c r="A38" s="97" t="s">
        <v>76</v>
      </c>
      <c r="B38" s="105">
        <v>27190.87</v>
      </c>
      <c r="C38" s="99"/>
      <c r="D38" s="93"/>
      <c r="E38" s="93"/>
    </row>
    <row r="39" spans="1:5" ht="19.5" thickTop="1" thickBot="1" x14ac:dyDescent="0.3">
      <c r="A39" s="117" t="s">
        <v>37</v>
      </c>
      <c r="B39" s="132">
        <v>180985.38</v>
      </c>
      <c r="C39" s="116" t="s">
        <v>77</v>
      </c>
      <c r="D39" s="93"/>
      <c r="E39" s="93"/>
    </row>
    <row r="40" spans="1:5" ht="15.75" thickTop="1" x14ac:dyDescent="0.2">
      <c r="A40" s="94"/>
      <c r="B40" s="93"/>
      <c r="C40" s="99"/>
      <c r="D40" s="93"/>
      <c r="E40" s="93"/>
    </row>
    <row r="41" spans="1:5" ht="15" x14ac:dyDescent="0.2">
      <c r="A41" s="94"/>
      <c r="B41" s="93"/>
      <c r="C41" s="99"/>
      <c r="D41" s="93"/>
      <c r="E41" s="93"/>
    </row>
    <row r="42" spans="1:5" ht="15" x14ac:dyDescent="0.2">
      <c r="A42" s="94"/>
      <c r="B42" s="93"/>
      <c r="C42" s="99"/>
      <c r="D42" s="93"/>
      <c r="E42" s="93"/>
    </row>
    <row r="43" spans="1:5" ht="15" x14ac:dyDescent="0.2">
      <c r="A43" s="94"/>
      <c r="B43" s="93"/>
      <c r="C43" s="93"/>
      <c r="D43" s="93"/>
      <c r="E43" s="93"/>
    </row>
    <row r="44" spans="1:5" ht="15" x14ac:dyDescent="0.2">
      <c r="A44" s="94"/>
      <c r="B44" s="93"/>
      <c r="C44" s="93"/>
      <c r="D44" s="93"/>
      <c r="E44" s="93"/>
    </row>
  </sheetData>
  <mergeCells count="3">
    <mergeCell ref="A3:F3"/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rightToLeft="1" topLeftCell="A19" workbookViewId="0">
      <selection activeCell="F50" sqref="F50"/>
    </sheetView>
  </sheetViews>
  <sheetFormatPr defaultRowHeight="14.25" x14ac:dyDescent="0.2"/>
  <cols>
    <col min="1" max="1" width="16.75" style="203" customWidth="1"/>
    <col min="2" max="2" width="15.625" style="203" customWidth="1"/>
    <col min="3" max="3" width="22.75" style="203" customWidth="1"/>
    <col min="4" max="4" width="25.125" style="203" bestFit="1" customWidth="1"/>
    <col min="5" max="5" width="15.75" style="203" customWidth="1"/>
    <col min="6" max="6" width="16.75" style="203" customWidth="1"/>
    <col min="7" max="7" width="9.125" style="203" customWidth="1"/>
    <col min="8" max="8" width="13.25" style="203" customWidth="1"/>
    <col min="9" max="9" width="20.625" style="203" customWidth="1"/>
    <col min="10" max="10" width="10.875" style="203" customWidth="1"/>
    <col min="11" max="16384" width="9" style="203"/>
  </cols>
  <sheetData>
    <row r="1" spans="1:10" x14ac:dyDescent="0.2">
      <c r="A1" s="217"/>
      <c r="B1" s="218"/>
      <c r="C1" s="218"/>
      <c r="D1" s="218"/>
      <c r="E1" s="218"/>
      <c r="F1" s="218"/>
    </row>
    <row r="2" spans="1:10" x14ac:dyDescent="0.2">
      <c r="A2" s="219"/>
      <c r="B2" s="219"/>
      <c r="C2" s="219"/>
      <c r="D2" s="219"/>
      <c r="E2" s="219"/>
      <c r="F2" s="219"/>
    </row>
    <row r="3" spans="1:10" ht="23.25" x14ac:dyDescent="0.2">
      <c r="A3" s="212" t="s">
        <v>51</v>
      </c>
      <c r="B3" s="220"/>
      <c r="C3" s="220"/>
      <c r="D3" s="220"/>
      <c r="E3" s="220"/>
      <c r="F3" s="220"/>
      <c r="G3" s="182"/>
      <c r="H3" s="182"/>
      <c r="I3" s="182"/>
      <c r="J3" s="182"/>
    </row>
    <row r="4" spans="1:10" ht="23.25" x14ac:dyDescent="0.2">
      <c r="A4" s="95"/>
      <c r="C4" s="95"/>
      <c r="D4" s="95"/>
      <c r="E4" s="95"/>
      <c r="F4" s="95"/>
      <c r="G4" s="95"/>
      <c r="H4" s="95"/>
      <c r="I4" s="95"/>
      <c r="J4" s="114"/>
    </row>
    <row r="5" spans="1:10" ht="15.75" x14ac:dyDescent="0.25">
      <c r="A5" s="96" t="s">
        <v>52</v>
      </c>
      <c r="B5" s="133">
        <v>18328.25</v>
      </c>
      <c r="C5" s="101"/>
      <c r="D5" s="101"/>
      <c r="E5" s="101"/>
      <c r="F5" s="101"/>
      <c r="G5" s="99"/>
      <c r="H5" s="102"/>
      <c r="I5" s="112"/>
      <c r="J5" s="99"/>
    </row>
    <row r="6" spans="1:10" ht="15.75" x14ac:dyDescent="0.25">
      <c r="A6" s="97" t="s">
        <v>53</v>
      </c>
      <c r="B6" s="151" t="s">
        <v>42</v>
      </c>
      <c r="C6" s="119"/>
      <c r="D6" s="98" t="s">
        <v>7</v>
      </c>
      <c r="E6" s="152" t="s">
        <v>43</v>
      </c>
      <c r="G6" s="180"/>
      <c r="I6" s="183"/>
    </row>
    <row r="7" spans="1:10" ht="15.75" x14ac:dyDescent="0.25">
      <c r="A7" s="97" t="s">
        <v>54</v>
      </c>
      <c r="B7" s="130">
        <v>45383</v>
      </c>
      <c r="C7" s="181"/>
      <c r="D7" s="98" t="s">
        <v>55</v>
      </c>
      <c r="E7" s="120" t="s">
        <v>40</v>
      </c>
      <c r="G7" s="180"/>
    </row>
    <row r="8" spans="1:10" ht="15.75" x14ac:dyDescent="0.25">
      <c r="A8" s="97" t="s">
        <v>56</v>
      </c>
      <c r="B8" s="122"/>
      <c r="C8" s="180"/>
      <c r="D8" s="97" t="s">
        <v>57</v>
      </c>
      <c r="E8" s="204">
        <v>0</v>
      </c>
      <c r="F8" s="182"/>
    </row>
    <row r="9" spans="1:10" ht="30.75" x14ac:dyDescent="0.25">
      <c r="A9" s="147" t="s">
        <v>58</v>
      </c>
      <c r="B9" s="146" t="s">
        <v>39</v>
      </c>
      <c r="C9" s="181"/>
      <c r="D9" s="97" t="s">
        <v>59</v>
      </c>
      <c r="E9" s="204">
        <v>0</v>
      </c>
      <c r="F9" s="205"/>
    </row>
    <row r="10" spans="1:10" ht="15.75" x14ac:dyDescent="0.25">
      <c r="A10" s="147" t="s">
        <v>5</v>
      </c>
      <c r="B10" s="146" t="s">
        <v>6</v>
      </c>
      <c r="C10" s="181"/>
      <c r="D10" s="97" t="s">
        <v>60</v>
      </c>
      <c r="E10" s="204">
        <v>0</v>
      </c>
      <c r="F10" s="205"/>
    </row>
    <row r="11" spans="1:10" ht="15.75" x14ac:dyDescent="0.25">
      <c r="C11" s="181"/>
      <c r="D11" s="97"/>
      <c r="F11" s="181"/>
    </row>
    <row r="12" spans="1:10" ht="15.75" x14ac:dyDescent="0.2">
      <c r="A12" s="147" t="s">
        <v>61</v>
      </c>
      <c r="B12" s="203">
        <v>12</v>
      </c>
      <c r="D12" s="99"/>
    </row>
    <row r="13" spans="1:10" ht="15.75" x14ac:dyDescent="0.25">
      <c r="A13" s="97"/>
      <c r="B13" s="103"/>
      <c r="C13" s="99"/>
      <c r="D13" s="99"/>
      <c r="E13" s="106"/>
      <c r="F13" s="108"/>
      <c r="G13" s="110"/>
      <c r="H13" s="112"/>
      <c r="I13" s="113"/>
      <c r="J13" s="99"/>
    </row>
    <row r="14" spans="1:10" ht="15" x14ac:dyDescent="0.2">
      <c r="G14" s="99"/>
      <c r="H14" s="99"/>
      <c r="J14" s="94"/>
    </row>
    <row r="15" spans="1:10" ht="18" x14ac:dyDescent="0.25">
      <c r="A15" s="100" t="s">
        <v>62</v>
      </c>
      <c r="B15" s="104"/>
      <c r="C15" s="104"/>
      <c r="D15" s="99"/>
      <c r="E15" s="107"/>
      <c r="F15" s="101"/>
      <c r="G15" s="99"/>
      <c r="I15" s="99"/>
      <c r="J15" s="94"/>
    </row>
    <row r="16" spans="1:10" ht="15.75" x14ac:dyDescent="0.25">
      <c r="A16" s="99"/>
      <c r="B16" s="99"/>
      <c r="C16" s="102"/>
      <c r="D16" s="99"/>
      <c r="E16" s="102"/>
      <c r="F16" s="99"/>
      <c r="G16" s="94"/>
      <c r="I16" s="98"/>
      <c r="J16" s="94"/>
    </row>
    <row r="17" spans="1:9" ht="15.75" x14ac:dyDescent="0.25">
      <c r="A17" s="139" t="s">
        <v>63</v>
      </c>
      <c r="B17" s="140" t="s">
        <v>64</v>
      </c>
      <c r="C17" s="141" t="s">
        <v>65</v>
      </c>
      <c r="D17" s="142" t="s">
        <v>66</v>
      </c>
      <c r="E17" s="99"/>
      <c r="H17" s="94"/>
      <c r="I17" s="94"/>
    </row>
    <row r="18" spans="1:9" ht="15" x14ac:dyDescent="0.2">
      <c r="A18" s="153" t="s">
        <v>18</v>
      </c>
      <c r="B18" s="154">
        <v>0.33</v>
      </c>
      <c r="C18" s="154">
        <v>8909</v>
      </c>
      <c r="D18" s="156">
        <v>2939.97</v>
      </c>
      <c r="E18" s="99"/>
      <c r="H18" s="94"/>
      <c r="I18" s="94"/>
    </row>
    <row r="19" spans="1:9" ht="15" x14ac:dyDescent="0.2">
      <c r="A19" s="153" t="s">
        <v>22</v>
      </c>
      <c r="B19" s="154">
        <v>1</v>
      </c>
      <c r="C19" s="154">
        <v>13060</v>
      </c>
      <c r="D19" s="156">
        <v>13060</v>
      </c>
      <c r="E19" s="99"/>
      <c r="H19" s="94"/>
      <c r="I19" s="94"/>
    </row>
    <row r="20" spans="1:9" ht="15" x14ac:dyDescent="0.2">
      <c r="A20" s="153" t="s">
        <v>19</v>
      </c>
      <c r="B20" s="154">
        <v>1.2</v>
      </c>
      <c r="C20" s="154">
        <v>11194</v>
      </c>
      <c r="D20" s="156">
        <v>13432.8</v>
      </c>
      <c r="E20" s="99"/>
      <c r="H20" s="94"/>
      <c r="I20" s="94"/>
    </row>
    <row r="21" spans="1:9" ht="15" x14ac:dyDescent="0.2">
      <c r="A21" s="153" t="s">
        <v>24</v>
      </c>
      <c r="B21" s="154">
        <v>2.66</v>
      </c>
      <c r="C21" s="154">
        <v>12104</v>
      </c>
      <c r="D21" s="156">
        <v>32196.639999999999</v>
      </c>
      <c r="E21" s="99"/>
      <c r="H21" s="94"/>
      <c r="I21" s="94"/>
    </row>
    <row r="22" spans="1:9" ht="15" x14ac:dyDescent="0.2">
      <c r="A22" s="153" t="s">
        <v>25</v>
      </c>
      <c r="B22" s="154">
        <v>7.867</v>
      </c>
      <c r="C22" s="154">
        <v>8870</v>
      </c>
      <c r="D22" s="156">
        <v>69780.289999999994</v>
      </c>
      <c r="E22" s="99"/>
      <c r="H22" s="94"/>
      <c r="I22" s="94"/>
    </row>
    <row r="23" spans="1:9" ht="15" x14ac:dyDescent="0.2">
      <c r="A23" s="153" t="s">
        <v>23</v>
      </c>
      <c r="B23" s="154">
        <v>0.75</v>
      </c>
      <c r="C23" s="154">
        <v>10260</v>
      </c>
      <c r="D23" s="156">
        <v>7695</v>
      </c>
      <c r="E23" s="99"/>
      <c r="H23" s="94"/>
      <c r="I23" s="94"/>
    </row>
    <row r="24" spans="1:9" ht="18" x14ac:dyDescent="0.25">
      <c r="A24" s="153" t="s">
        <v>26</v>
      </c>
      <c r="B24" s="154">
        <v>0.25</v>
      </c>
      <c r="C24" s="154">
        <v>11081</v>
      </c>
      <c r="D24" s="156">
        <v>2770.25</v>
      </c>
      <c r="E24" s="109"/>
      <c r="I24" s="94"/>
    </row>
    <row r="25" spans="1:9" ht="15.75" x14ac:dyDescent="0.25">
      <c r="A25" s="128" t="s">
        <v>28</v>
      </c>
      <c r="B25" s="155">
        <f>SUM(B18:B24)</f>
        <v>14.057</v>
      </c>
      <c r="C25" s="155"/>
      <c r="D25" s="157">
        <f>SUM(D18:D24)</f>
        <v>141874.94999999998</v>
      </c>
      <c r="E25" s="148"/>
    </row>
    <row r="26" spans="1:9" ht="15.75" x14ac:dyDescent="0.25">
      <c r="A26" s="126"/>
      <c r="C26" s="111" t="s">
        <v>67</v>
      </c>
      <c r="D26" s="150">
        <v>38660.92</v>
      </c>
    </row>
    <row r="27" spans="1:9" ht="15.75" x14ac:dyDescent="0.25">
      <c r="A27" s="126"/>
      <c r="B27" s="124"/>
      <c r="C27" s="97" t="s">
        <v>68</v>
      </c>
      <c r="D27" s="149">
        <v>180535.87</v>
      </c>
    </row>
    <row r="28" spans="1:9" ht="15.75" x14ac:dyDescent="0.25">
      <c r="A28" s="126"/>
      <c r="B28" s="124"/>
      <c r="C28" s="97" t="s">
        <v>69</v>
      </c>
      <c r="D28" s="143">
        <v>15044.66</v>
      </c>
    </row>
    <row r="29" spans="1:9" ht="15" x14ac:dyDescent="0.2">
      <c r="A29" s="94"/>
      <c r="B29" s="94"/>
      <c r="C29" s="94"/>
      <c r="D29" s="104"/>
      <c r="E29" s="101"/>
    </row>
    <row r="30" spans="1:9" ht="16.5" thickBot="1" x14ac:dyDescent="0.3">
      <c r="A30" s="135" t="s">
        <v>70</v>
      </c>
      <c r="B30" s="136" t="s">
        <v>71</v>
      </c>
      <c r="C30" s="137" t="s">
        <v>72</v>
      </c>
      <c r="D30" s="137" t="s">
        <v>73</v>
      </c>
      <c r="E30" s="136" t="s">
        <v>74</v>
      </c>
      <c r="F30" s="99"/>
    </row>
    <row r="31" spans="1:9" ht="16.5" thickTop="1" thickBot="1" x14ac:dyDescent="0.25">
      <c r="A31" s="134" t="s">
        <v>32</v>
      </c>
      <c r="B31" s="158">
        <v>18</v>
      </c>
      <c r="C31" s="159">
        <v>100</v>
      </c>
      <c r="D31" s="160">
        <v>18</v>
      </c>
      <c r="E31" s="161">
        <v>216</v>
      </c>
    </row>
    <row r="32" spans="1:9" ht="17.25" thickTop="1" thickBot="1" x14ac:dyDescent="0.3">
      <c r="A32" s="138" t="s">
        <v>28</v>
      </c>
      <c r="B32" s="162">
        <f>SUM(B31:B31)</f>
        <v>18</v>
      </c>
      <c r="C32" s="163"/>
      <c r="D32" s="163"/>
      <c r="E32" s="162">
        <f>SUM(E31:E31)</f>
        <v>216</v>
      </c>
    </row>
    <row r="33" spans="1:5" ht="18.75" thickTop="1" x14ac:dyDescent="0.25">
      <c r="D33" s="115"/>
      <c r="E33" s="101"/>
    </row>
    <row r="34" spans="1:5" ht="15.75" x14ac:dyDescent="0.25">
      <c r="A34" s="108" t="s">
        <v>75</v>
      </c>
      <c r="B34" s="206"/>
      <c r="C34" s="144">
        <v>18</v>
      </c>
      <c r="E34" s="101"/>
    </row>
    <row r="35" spans="1:5" ht="15" x14ac:dyDescent="0.2">
      <c r="A35" s="99"/>
      <c r="B35" s="99"/>
      <c r="C35" s="99"/>
      <c r="D35" s="99"/>
    </row>
    <row r="36" spans="1:5" ht="15" x14ac:dyDescent="0.2">
      <c r="A36" s="99"/>
      <c r="B36" s="94"/>
      <c r="C36" s="99"/>
    </row>
    <row r="37" spans="1:5" ht="15.75" x14ac:dyDescent="0.25">
      <c r="A37" s="207" t="s">
        <v>100</v>
      </c>
      <c r="B37" s="105">
        <v>602.51</v>
      </c>
      <c r="C37" s="101"/>
    </row>
    <row r="38" spans="1:5" ht="15.75" x14ac:dyDescent="0.25">
      <c r="A38" s="97" t="s">
        <v>71</v>
      </c>
      <c r="B38" s="208">
        <v>15665.17</v>
      </c>
      <c r="C38" s="99"/>
    </row>
    <row r="39" spans="1:5" ht="16.5" thickBot="1" x14ac:dyDescent="0.3">
      <c r="A39" s="97" t="s">
        <v>76</v>
      </c>
      <c r="B39" s="105">
        <v>2663.08</v>
      </c>
      <c r="C39" s="99"/>
    </row>
    <row r="40" spans="1:5" ht="19.5" thickTop="1" thickBot="1" x14ac:dyDescent="0.3">
      <c r="A40" s="117" t="s">
        <v>37</v>
      </c>
      <c r="B40" s="132">
        <v>18328.25</v>
      </c>
      <c r="C40" s="116" t="s">
        <v>77</v>
      </c>
    </row>
    <row r="41" spans="1:5" ht="19.5" thickTop="1" thickBot="1" x14ac:dyDescent="0.3">
      <c r="A41" s="117" t="s">
        <v>101</v>
      </c>
      <c r="B41" s="132">
        <v>100</v>
      </c>
      <c r="C41" s="209" t="s">
        <v>102</v>
      </c>
    </row>
    <row r="42" spans="1:5" ht="19.5" thickTop="1" thickBot="1" x14ac:dyDescent="0.3">
      <c r="A42" s="117" t="s">
        <v>103</v>
      </c>
      <c r="B42" s="132">
        <v>18328.25</v>
      </c>
      <c r="C42" s="116" t="s">
        <v>77</v>
      </c>
    </row>
    <row r="43" spans="1:5" ht="15.75" thickTop="1" x14ac:dyDescent="0.2">
      <c r="A43" s="94"/>
      <c r="C43" s="99"/>
    </row>
    <row r="44" spans="1:5" ht="15" x14ac:dyDescent="0.2">
      <c r="A44" s="94"/>
      <c r="C44" s="99"/>
    </row>
    <row r="45" spans="1:5" ht="15" x14ac:dyDescent="0.2">
      <c r="A45" s="94"/>
      <c r="C45" s="99"/>
    </row>
    <row r="46" spans="1:5" ht="15" x14ac:dyDescent="0.2">
      <c r="A46" s="94"/>
    </row>
    <row r="47" spans="1:5" ht="15" x14ac:dyDescent="0.2">
      <c r="A47" s="94"/>
    </row>
  </sheetData>
  <mergeCells count="3">
    <mergeCell ref="A1:F1"/>
    <mergeCell ref="A2:F2"/>
    <mergeCell ref="A3:F3"/>
  </mergeCells>
  <dataValidations count="1">
    <dataValidation allowBlank="1" showInputMessage="1" sqref="B9:B10"/>
  </dataValidation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rightToLeft="1" topLeftCell="A19" workbookViewId="0">
      <selection activeCell="H24" sqref="H24"/>
    </sheetView>
  </sheetViews>
  <sheetFormatPr defaultColWidth="14.75" defaultRowHeight="14.25" x14ac:dyDescent="0.2"/>
  <cols>
    <col min="1" max="16384" width="14.75" style="203"/>
  </cols>
  <sheetData>
    <row r="1" spans="1:10" ht="18.75" customHeight="1" x14ac:dyDescent="0.2">
      <c r="A1" s="217"/>
      <c r="B1" s="218"/>
      <c r="C1" s="218"/>
      <c r="D1" s="218"/>
      <c r="E1" s="218"/>
      <c r="F1" s="218"/>
    </row>
    <row r="2" spans="1:10" ht="23.25" x14ac:dyDescent="0.2">
      <c r="A2" s="212" t="s">
        <v>51</v>
      </c>
      <c r="B2" s="220"/>
      <c r="C2" s="220"/>
      <c r="D2" s="220"/>
      <c r="E2" s="220"/>
      <c r="F2" s="220"/>
      <c r="G2" s="182"/>
      <c r="H2" s="182"/>
      <c r="I2" s="182"/>
      <c r="J2" s="182"/>
    </row>
    <row r="3" spans="1:10" ht="23.25" x14ac:dyDescent="0.2">
      <c r="A3" s="95"/>
      <c r="C3" s="95"/>
      <c r="D3" s="95"/>
      <c r="E3" s="95"/>
      <c r="F3" s="95"/>
      <c r="G3" s="95"/>
      <c r="H3" s="95"/>
      <c r="I3" s="95"/>
      <c r="J3" s="114"/>
    </row>
    <row r="4" spans="1:10" ht="15.75" x14ac:dyDescent="0.25">
      <c r="A4" s="96" t="s">
        <v>52</v>
      </c>
      <c r="B4" s="133">
        <v>16131.94</v>
      </c>
      <c r="C4" s="101"/>
      <c r="D4" s="101"/>
      <c r="E4" s="101"/>
      <c r="F4" s="101"/>
      <c r="G4" s="99"/>
      <c r="H4" s="102"/>
      <c r="I4" s="112"/>
      <c r="J4" s="99"/>
    </row>
    <row r="5" spans="1:10" ht="15.75" x14ac:dyDescent="0.25">
      <c r="A5" s="97" t="s">
        <v>53</v>
      </c>
      <c r="B5" s="151" t="s">
        <v>46</v>
      </c>
      <c r="C5" s="119"/>
      <c r="D5" s="98" t="s">
        <v>7</v>
      </c>
      <c r="E5" s="152" t="s">
        <v>43</v>
      </c>
      <c r="G5" s="180"/>
      <c r="I5" s="183"/>
    </row>
    <row r="6" spans="1:10" ht="15.75" x14ac:dyDescent="0.25">
      <c r="A6" s="97" t="s">
        <v>54</v>
      </c>
      <c r="B6" s="130">
        <v>45383</v>
      </c>
      <c r="C6" s="181"/>
      <c r="D6" s="98" t="s">
        <v>55</v>
      </c>
      <c r="E6" s="120" t="s">
        <v>40</v>
      </c>
      <c r="G6" s="180"/>
    </row>
    <row r="7" spans="1:10" ht="15.75" x14ac:dyDescent="0.25">
      <c r="A7" s="97" t="s">
        <v>56</v>
      </c>
      <c r="B7" s="122"/>
      <c r="C7" s="180"/>
      <c r="D7" s="97" t="s">
        <v>57</v>
      </c>
      <c r="E7" s="204">
        <v>0</v>
      </c>
      <c r="F7" s="182"/>
    </row>
    <row r="8" spans="1:10" ht="30.75" x14ac:dyDescent="0.25">
      <c r="A8" s="147" t="s">
        <v>58</v>
      </c>
      <c r="B8" s="146" t="s">
        <v>39</v>
      </c>
      <c r="C8" s="181"/>
      <c r="D8" s="97" t="s">
        <v>59</v>
      </c>
      <c r="E8" s="204">
        <v>0</v>
      </c>
      <c r="F8" s="205"/>
    </row>
    <row r="9" spans="1:10" ht="15.75" x14ac:dyDescent="0.25">
      <c r="A9" s="147" t="s">
        <v>5</v>
      </c>
      <c r="B9" s="146" t="s">
        <v>6</v>
      </c>
      <c r="C9" s="181"/>
      <c r="D9" s="97" t="s">
        <v>60</v>
      </c>
      <c r="E9" s="204">
        <v>0</v>
      </c>
      <c r="F9" s="205"/>
    </row>
    <row r="10" spans="1:10" ht="15.75" x14ac:dyDescent="0.25">
      <c r="C10" s="181"/>
      <c r="D10" s="97"/>
      <c r="F10" s="181"/>
    </row>
    <row r="11" spans="1:10" ht="15.75" x14ac:dyDescent="0.2">
      <c r="A11" s="147" t="s">
        <v>61</v>
      </c>
      <c r="B11" s="203">
        <v>12</v>
      </c>
      <c r="D11" s="99"/>
    </row>
    <row r="12" spans="1:10" ht="15.75" x14ac:dyDescent="0.25">
      <c r="A12" s="97"/>
      <c r="B12" s="103"/>
      <c r="C12" s="99"/>
      <c r="D12" s="99"/>
      <c r="E12" s="106"/>
      <c r="F12" s="108"/>
      <c r="G12" s="110"/>
      <c r="H12" s="112"/>
      <c r="I12" s="113"/>
      <c r="J12" s="99"/>
    </row>
    <row r="13" spans="1:10" ht="15" x14ac:dyDescent="0.2">
      <c r="G13" s="99"/>
      <c r="H13" s="99"/>
      <c r="J13" s="94"/>
    </row>
    <row r="14" spans="1:10" ht="18" x14ac:dyDescent="0.25">
      <c r="A14" s="100" t="s">
        <v>62</v>
      </c>
      <c r="B14" s="104"/>
      <c r="C14" s="104"/>
      <c r="D14" s="99"/>
      <c r="E14" s="107"/>
      <c r="F14" s="101"/>
      <c r="G14" s="99"/>
      <c r="I14" s="99"/>
      <c r="J14" s="94"/>
    </row>
    <row r="15" spans="1:10" ht="15.75" x14ac:dyDescent="0.25">
      <c r="A15" s="99"/>
      <c r="B15" s="99"/>
      <c r="C15" s="102"/>
      <c r="D15" s="99"/>
      <c r="E15" s="102"/>
      <c r="F15" s="99"/>
      <c r="G15" s="94"/>
      <c r="I15" s="98"/>
      <c r="J15" s="94"/>
    </row>
    <row r="16" spans="1:10" ht="15.75" x14ac:dyDescent="0.25">
      <c r="A16" s="139" t="s">
        <v>63</v>
      </c>
      <c r="B16" s="140" t="s">
        <v>64</v>
      </c>
      <c r="C16" s="141" t="s">
        <v>65</v>
      </c>
      <c r="D16" s="142" t="s">
        <v>66</v>
      </c>
      <c r="E16" s="99"/>
      <c r="H16" s="94"/>
      <c r="I16" s="94"/>
    </row>
    <row r="17" spans="1:9" ht="15" x14ac:dyDescent="0.2">
      <c r="A17" s="153" t="s">
        <v>18</v>
      </c>
      <c r="B17" s="154">
        <v>0.33</v>
      </c>
      <c r="C17" s="154">
        <v>8909</v>
      </c>
      <c r="D17" s="156">
        <v>2939.97</v>
      </c>
      <c r="E17" s="99"/>
      <c r="H17" s="94"/>
      <c r="I17" s="94"/>
    </row>
    <row r="18" spans="1:9" ht="15" x14ac:dyDescent="0.2">
      <c r="A18" s="153" t="s">
        <v>22</v>
      </c>
      <c r="B18" s="154">
        <v>1</v>
      </c>
      <c r="C18" s="154">
        <v>13060</v>
      </c>
      <c r="D18" s="156">
        <v>13060</v>
      </c>
      <c r="E18" s="99"/>
      <c r="H18" s="94"/>
      <c r="I18" s="94"/>
    </row>
    <row r="19" spans="1:9" ht="15" x14ac:dyDescent="0.2">
      <c r="A19" s="153" t="s">
        <v>19</v>
      </c>
      <c r="B19" s="154">
        <v>1.2</v>
      </c>
      <c r="C19" s="154">
        <v>11194</v>
      </c>
      <c r="D19" s="156">
        <v>13432.8</v>
      </c>
      <c r="E19" s="99"/>
      <c r="H19" s="94"/>
      <c r="I19" s="94"/>
    </row>
    <row r="20" spans="1:9" ht="15" x14ac:dyDescent="0.2">
      <c r="A20" s="153" t="s">
        <v>24</v>
      </c>
      <c r="B20" s="154">
        <v>2.66</v>
      </c>
      <c r="C20" s="154">
        <v>12104</v>
      </c>
      <c r="D20" s="156">
        <v>32196.639999999999</v>
      </c>
      <c r="E20" s="99"/>
      <c r="H20" s="94"/>
      <c r="I20" s="94"/>
    </row>
    <row r="21" spans="1:9" ht="15" x14ac:dyDescent="0.2">
      <c r="A21" s="153" t="s">
        <v>25</v>
      </c>
      <c r="B21" s="154">
        <v>5.9480000000000004</v>
      </c>
      <c r="C21" s="154">
        <v>8870</v>
      </c>
      <c r="D21" s="156">
        <v>52758.76</v>
      </c>
      <c r="E21" s="99"/>
      <c r="H21" s="94"/>
      <c r="I21" s="94"/>
    </row>
    <row r="22" spans="1:9" ht="15" x14ac:dyDescent="0.2">
      <c r="A22" s="153" t="s">
        <v>23</v>
      </c>
      <c r="B22" s="154">
        <v>0.75</v>
      </c>
      <c r="C22" s="154">
        <v>10260</v>
      </c>
      <c r="D22" s="156">
        <v>7695</v>
      </c>
      <c r="E22" s="99"/>
      <c r="H22" s="94"/>
      <c r="I22" s="94"/>
    </row>
    <row r="23" spans="1:9" ht="18" x14ac:dyDescent="0.25">
      <c r="A23" s="153" t="s">
        <v>26</v>
      </c>
      <c r="B23" s="154">
        <v>0.25</v>
      </c>
      <c r="C23" s="154">
        <v>11081</v>
      </c>
      <c r="D23" s="156">
        <v>2770.25</v>
      </c>
      <c r="E23" s="109"/>
      <c r="I23" s="94"/>
    </row>
    <row r="24" spans="1:9" ht="15.75" x14ac:dyDescent="0.25">
      <c r="A24" s="128" t="s">
        <v>28</v>
      </c>
      <c r="B24" s="155">
        <f>SUM(B17:B23)</f>
        <v>12.138000000000002</v>
      </c>
      <c r="C24" s="155"/>
      <c r="D24" s="157">
        <f>SUM(D17:D23)</f>
        <v>124853.42</v>
      </c>
      <c r="E24" s="148"/>
    </row>
    <row r="25" spans="1:9" ht="15.75" x14ac:dyDescent="0.25">
      <c r="A25" s="126"/>
      <c r="C25" s="111" t="s">
        <v>67</v>
      </c>
      <c r="D25" s="150">
        <v>34022.559999999998</v>
      </c>
    </row>
    <row r="26" spans="1:9" ht="15.75" x14ac:dyDescent="0.25">
      <c r="A26" s="126"/>
      <c r="B26" s="124"/>
      <c r="C26" s="97" t="s">
        <v>68</v>
      </c>
      <c r="D26" s="149">
        <v>158875.97999999998</v>
      </c>
    </row>
    <row r="27" spans="1:9" ht="15.75" x14ac:dyDescent="0.25">
      <c r="A27" s="126"/>
      <c r="B27" s="124"/>
      <c r="C27" s="97" t="s">
        <v>69</v>
      </c>
      <c r="D27" s="143">
        <v>13239.67</v>
      </c>
    </row>
    <row r="28" spans="1:9" ht="15" x14ac:dyDescent="0.2">
      <c r="A28" s="94"/>
      <c r="B28" s="94"/>
      <c r="C28" s="94"/>
      <c r="D28" s="104"/>
      <c r="E28" s="101"/>
    </row>
    <row r="29" spans="1:9" ht="16.5" thickBot="1" x14ac:dyDescent="0.3">
      <c r="A29" s="135" t="s">
        <v>70</v>
      </c>
      <c r="B29" s="136" t="s">
        <v>71</v>
      </c>
      <c r="C29" s="137" t="s">
        <v>72</v>
      </c>
      <c r="D29" s="137" t="s">
        <v>73</v>
      </c>
      <c r="E29" s="136" t="s">
        <v>74</v>
      </c>
      <c r="F29" s="99"/>
    </row>
    <row r="30" spans="1:9" ht="16.5" thickTop="1" thickBot="1" x14ac:dyDescent="0.25">
      <c r="A30" s="134" t="s">
        <v>32</v>
      </c>
      <c r="B30" s="158">
        <v>18</v>
      </c>
      <c r="C30" s="159">
        <v>100</v>
      </c>
      <c r="D30" s="160">
        <v>18</v>
      </c>
      <c r="E30" s="161">
        <v>216</v>
      </c>
    </row>
    <row r="31" spans="1:9" ht="17.25" thickTop="1" thickBot="1" x14ac:dyDescent="0.3">
      <c r="A31" s="138" t="s">
        <v>28</v>
      </c>
      <c r="B31" s="162">
        <f>SUM(B30:B30)</f>
        <v>18</v>
      </c>
      <c r="C31" s="163"/>
      <c r="D31" s="163"/>
      <c r="E31" s="162">
        <f>SUM(E30:E30)</f>
        <v>216</v>
      </c>
    </row>
    <row r="32" spans="1:9" ht="18.75" thickTop="1" x14ac:dyDescent="0.25">
      <c r="D32" s="115"/>
      <c r="E32" s="101"/>
    </row>
    <row r="33" spans="1:5" ht="15.75" x14ac:dyDescent="0.25">
      <c r="A33" s="108" t="s">
        <v>75</v>
      </c>
      <c r="B33" s="206"/>
      <c r="C33" s="144">
        <v>18</v>
      </c>
      <c r="E33" s="101"/>
    </row>
    <row r="34" spans="1:5" ht="15" x14ac:dyDescent="0.2">
      <c r="A34" s="99"/>
      <c r="B34" s="99"/>
      <c r="C34" s="99"/>
      <c r="D34" s="99"/>
    </row>
    <row r="35" spans="1:5" ht="15" x14ac:dyDescent="0.2">
      <c r="A35" s="99"/>
      <c r="B35" s="94"/>
      <c r="C35" s="99"/>
    </row>
    <row r="36" spans="1:5" ht="15.75" x14ac:dyDescent="0.25">
      <c r="A36" s="207" t="s">
        <v>100</v>
      </c>
      <c r="B36" s="105">
        <v>530.30999999999995</v>
      </c>
      <c r="C36" s="101"/>
    </row>
    <row r="37" spans="1:5" ht="15.75" x14ac:dyDescent="0.25">
      <c r="A37" s="97" t="s">
        <v>71</v>
      </c>
      <c r="B37" s="208">
        <v>13787.98</v>
      </c>
      <c r="C37" s="99"/>
    </row>
    <row r="38" spans="1:5" ht="16.5" thickBot="1" x14ac:dyDescent="0.3">
      <c r="A38" s="97" t="s">
        <v>76</v>
      </c>
      <c r="B38" s="105">
        <v>2343.96</v>
      </c>
      <c r="C38" s="99"/>
    </row>
    <row r="39" spans="1:5" ht="19.5" thickTop="1" thickBot="1" x14ac:dyDescent="0.3">
      <c r="A39" s="117" t="s">
        <v>37</v>
      </c>
      <c r="B39" s="132">
        <v>16131.94</v>
      </c>
      <c r="C39" s="116" t="s">
        <v>77</v>
      </c>
    </row>
    <row r="40" spans="1:5" ht="19.5" thickTop="1" thickBot="1" x14ac:dyDescent="0.3">
      <c r="A40" s="117" t="s">
        <v>101</v>
      </c>
      <c r="B40" s="132">
        <v>100</v>
      </c>
      <c r="C40" s="209" t="s">
        <v>102</v>
      </c>
    </row>
    <row r="41" spans="1:5" ht="19.5" thickTop="1" thickBot="1" x14ac:dyDescent="0.3">
      <c r="A41" s="117" t="s">
        <v>103</v>
      </c>
      <c r="B41" s="132">
        <v>16131.94</v>
      </c>
      <c r="C41" s="116" t="s">
        <v>77</v>
      </c>
    </row>
    <row r="42" spans="1:5" ht="15.75" thickTop="1" x14ac:dyDescent="0.2">
      <c r="A42" s="94"/>
      <c r="C42" s="99"/>
    </row>
    <row r="43" spans="1:5" ht="15" x14ac:dyDescent="0.2">
      <c r="A43" s="94"/>
      <c r="C43" s="99"/>
    </row>
    <row r="44" spans="1:5" ht="15" x14ac:dyDescent="0.2">
      <c r="A44" s="94"/>
      <c r="C44" s="99"/>
    </row>
    <row r="45" spans="1:5" ht="15" x14ac:dyDescent="0.2">
      <c r="A45" s="94"/>
    </row>
    <row r="46" spans="1:5" ht="15" x14ac:dyDescent="0.2">
      <c r="A46" s="94"/>
    </row>
  </sheetData>
  <mergeCells count="2">
    <mergeCell ref="A1:F1"/>
    <mergeCell ref="A2:F2"/>
  </mergeCells>
  <dataValidations count="1">
    <dataValidation allowBlank="1" showInputMessage="1" sqref="B8:B9"/>
  </dataValidations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rightToLeft="1" topLeftCell="A19" workbookViewId="0">
      <selection activeCell="F18" sqref="F18"/>
    </sheetView>
  </sheetViews>
  <sheetFormatPr defaultRowHeight="14.25" x14ac:dyDescent="0.2"/>
  <cols>
    <col min="1" max="1" width="16.75" style="203" customWidth="1"/>
    <col min="2" max="2" width="15.75" style="203" customWidth="1"/>
    <col min="3" max="3" width="22.75" style="203" customWidth="1"/>
    <col min="4" max="4" width="25.125" style="203" bestFit="1" customWidth="1"/>
    <col min="5" max="5" width="15.75" style="203" customWidth="1"/>
    <col min="6" max="6" width="16.75" style="203" customWidth="1"/>
    <col min="7" max="7" width="9.125" style="203" customWidth="1"/>
    <col min="8" max="8" width="13.25" style="203" customWidth="1"/>
    <col min="9" max="9" width="20.625" style="203" customWidth="1"/>
    <col min="10" max="10" width="10.875" style="203" customWidth="1"/>
    <col min="11" max="16384" width="9" style="203"/>
  </cols>
  <sheetData>
    <row r="1" spans="1:10" ht="18.75" customHeight="1" x14ac:dyDescent="0.2">
      <c r="A1" s="217"/>
      <c r="B1" s="218"/>
      <c r="C1" s="218"/>
      <c r="D1" s="218"/>
      <c r="E1" s="218"/>
      <c r="F1" s="218"/>
    </row>
    <row r="2" spans="1:10" ht="99.75" customHeight="1" x14ac:dyDescent="0.2">
      <c r="A2" s="219"/>
      <c r="B2" s="219"/>
      <c r="C2" s="219"/>
      <c r="D2" s="219"/>
      <c r="E2" s="219"/>
      <c r="F2" s="219"/>
    </row>
    <row r="3" spans="1:10" ht="23.25" x14ac:dyDescent="0.2">
      <c r="A3" s="212" t="s">
        <v>51</v>
      </c>
      <c r="B3" s="220"/>
      <c r="C3" s="220"/>
      <c r="D3" s="220"/>
      <c r="E3" s="220"/>
      <c r="F3" s="220"/>
      <c r="G3" s="182"/>
      <c r="H3" s="182"/>
      <c r="I3" s="182"/>
      <c r="J3" s="182"/>
    </row>
    <row r="4" spans="1:10" ht="23.25" x14ac:dyDescent="0.2">
      <c r="A4" s="95"/>
      <c r="C4" s="95"/>
      <c r="D4" s="95"/>
      <c r="E4" s="95"/>
      <c r="F4" s="95"/>
      <c r="G4" s="95"/>
      <c r="H4" s="95"/>
      <c r="I4" s="95"/>
      <c r="J4" s="114"/>
    </row>
    <row r="5" spans="1:10" ht="15.75" x14ac:dyDescent="0.25">
      <c r="A5" s="96" t="s">
        <v>52</v>
      </c>
      <c r="B5" s="133">
        <v>20410.240000000002</v>
      </c>
      <c r="C5" s="101"/>
      <c r="D5" s="101"/>
      <c r="E5" s="101"/>
      <c r="F5" s="101"/>
      <c r="G5" s="99"/>
      <c r="H5" s="102"/>
      <c r="I5" s="112"/>
      <c r="J5" s="99"/>
    </row>
    <row r="6" spans="1:10" ht="15.75" x14ac:dyDescent="0.25">
      <c r="A6" s="97" t="s">
        <v>53</v>
      </c>
      <c r="B6" s="151" t="s">
        <v>44</v>
      </c>
      <c r="C6" s="119"/>
      <c r="D6" s="98" t="s">
        <v>7</v>
      </c>
      <c r="E6" s="152" t="s">
        <v>43</v>
      </c>
      <c r="G6" s="180"/>
      <c r="I6" s="183"/>
    </row>
    <row r="7" spans="1:10" ht="15.75" x14ac:dyDescent="0.25">
      <c r="A7" s="97" t="s">
        <v>54</v>
      </c>
      <c r="B7" s="130">
        <v>45383</v>
      </c>
      <c r="C7" s="181"/>
      <c r="D7" s="98" t="s">
        <v>55</v>
      </c>
      <c r="E7" s="120" t="s">
        <v>40</v>
      </c>
      <c r="G7" s="180"/>
    </row>
    <row r="8" spans="1:10" ht="15.75" x14ac:dyDescent="0.25">
      <c r="A8" s="97" t="s">
        <v>56</v>
      </c>
      <c r="B8" s="122"/>
      <c r="C8" s="180"/>
      <c r="D8" s="97" t="s">
        <v>57</v>
      </c>
      <c r="E8" s="204">
        <v>0</v>
      </c>
      <c r="F8" s="182"/>
    </row>
    <row r="9" spans="1:10" ht="30.75" x14ac:dyDescent="0.25">
      <c r="A9" s="147" t="s">
        <v>58</v>
      </c>
      <c r="B9" s="146" t="s">
        <v>39</v>
      </c>
      <c r="C9" s="181"/>
      <c r="D9" s="97" t="s">
        <v>59</v>
      </c>
      <c r="E9" s="204">
        <v>0</v>
      </c>
      <c r="F9" s="205"/>
    </row>
    <row r="10" spans="1:10" ht="15.75" x14ac:dyDescent="0.25">
      <c r="A10" s="147" t="s">
        <v>5</v>
      </c>
      <c r="B10" s="146" t="s">
        <v>6</v>
      </c>
      <c r="C10" s="181"/>
      <c r="D10" s="97" t="s">
        <v>60</v>
      </c>
      <c r="E10" s="204">
        <v>0</v>
      </c>
      <c r="F10" s="205"/>
    </row>
    <row r="11" spans="1:10" ht="15.75" x14ac:dyDescent="0.25">
      <c r="C11" s="181"/>
      <c r="D11" s="97"/>
      <c r="F11" s="181"/>
    </row>
    <row r="12" spans="1:10" ht="15.75" x14ac:dyDescent="0.2">
      <c r="A12" s="147" t="s">
        <v>61</v>
      </c>
      <c r="B12" s="203">
        <v>12</v>
      </c>
      <c r="D12" s="99"/>
    </row>
    <row r="13" spans="1:10" ht="15.75" x14ac:dyDescent="0.25">
      <c r="A13" s="97"/>
      <c r="B13" s="103"/>
      <c r="C13" s="99"/>
      <c r="D13" s="99"/>
      <c r="E13" s="106"/>
      <c r="F13" s="108"/>
      <c r="G13" s="110"/>
      <c r="H13" s="112"/>
      <c r="I13" s="113"/>
      <c r="J13" s="99"/>
    </row>
    <row r="14" spans="1:10" ht="15" x14ac:dyDescent="0.2">
      <c r="G14" s="99"/>
      <c r="H14" s="99"/>
      <c r="J14" s="94"/>
    </row>
    <row r="15" spans="1:10" ht="18" x14ac:dyDescent="0.25">
      <c r="A15" s="100" t="s">
        <v>62</v>
      </c>
      <c r="B15" s="104"/>
      <c r="C15" s="104"/>
      <c r="D15" s="99"/>
      <c r="E15" s="107"/>
      <c r="F15" s="101"/>
      <c r="G15" s="99"/>
      <c r="I15" s="99"/>
      <c r="J15" s="94"/>
    </row>
    <row r="16" spans="1:10" ht="15.75" x14ac:dyDescent="0.25">
      <c r="A16" s="99"/>
      <c r="B16" s="99"/>
      <c r="C16" s="102"/>
      <c r="D16" s="99"/>
      <c r="E16" s="102"/>
      <c r="F16" s="99"/>
      <c r="G16" s="94"/>
      <c r="I16" s="98"/>
      <c r="J16" s="94"/>
    </row>
    <row r="17" spans="1:9" ht="15.75" x14ac:dyDescent="0.25">
      <c r="A17" s="139" t="s">
        <v>63</v>
      </c>
      <c r="B17" s="140" t="s">
        <v>64</v>
      </c>
      <c r="C17" s="141" t="s">
        <v>65</v>
      </c>
      <c r="D17" s="142" t="s">
        <v>66</v>
      </c>
      <c r="E17" s="99"/>
      <c r="H17" s="94"/>
      <c r="I17" s="94"/>
    </row>
    <row r="18" spans="1:9" ht="15" x14ac:dyDescent="0.2">
      <c r="A18" s="153" t="s">
        <v>18</v>
      </c>
      <c r="B18" s="154">
        <v>0.33</v>
      </c>
      <c r="C18" s="154">
        <v>8909</v>
      </c>
      <c r="D18" s="156">
        <v>2939.97</v>
      </c>
      <c r="E18" s="99"/>
      <c r="H18" s="94"/>
      <c r="I18" s="94"/>
    </row>
    <row r="19" spans="1:9" ht="15" x14ac:dyDescent="0.2">
      <c r="A19" s="153" t="s">
        <v>22</v>
      </c>
      <c r="B19" s="154">
        <v>1</v>
      </c>
      <c r="C19" s="154">
        <v>13060</v>
      </c>
      <c r="D19" s="156">
        <v>13060</v>
      </c>
      <c r="E19" s="99"/>
      <c r="H19" s="94"/>
      <c r="I19" s="94"/>
    </row>
    <row r="20" spans="1:9" ht="15" x14ac:dyDescent="0.2">
      <c r="A20" s="153" t="s">
        <v>19</v>
      </c>
      <c r="B20" s="154">
        <v>1.2</v>
      </c>
      <c r="C20" s="154">
        <v>11194</v>
      </c>
      <c r="D20" s="156">
        <v>13432.8</v>
      </c>
      <c r="E20" s="99"/>
      <c r="H20" s="94"/>
      <c r="I20" s="94"/>
    </row>
    <row r="21" spans="1:9" ht="15" x14ac:dyDescent="0.2">
      <c r="A21" s="153" t="s">
        <v>24</v>
      </c>
      <c r="B21" s="154">
        <v>2.66</v>
      </c>
      <c r="C21" s="154">
        <v>12104</v>
      </c>
      <c r="D21" s="156">
        <v>32196.639999999999</v>
      </c>
      <c r="E21" s="99"/>
      <c r="H21" s="94"/>
      <c r="I21" s="94"/>
    </row>
    <row r="22" spans="1:9" ht="15" x14ac:dyDescent="0.2">
      <c r="A22" s="153" t="s">
        <v>25</v>
      </c>
      <c r="B22" s="154">
        <v>7.867</v>
      </c>
      <c r="C22" s="154">
        <v>8870</v>
      </c>
      <c r="D22" s="156">
        <v>69780.289999999994</v>
      </c>
      <c r="E22" s="99"/>
      <c r="H22" s="94"/>
      <c r="I22" s="94"/>
    </row>
    <row r="23" spans="1:9" ht="15" x14ac:dyDescent="0.2">
      <c r="A23" s="153" t="s">
        <v>23</v>
      </c>
      <c r="B23" s="154">
        <v>0.75</v>
      </c>
      <c r="C23" s="154">
        <v>10260</v>
      </c>
      <c r="D23" s="156">
        <v>7695</v>
      </c>
      <c r="E23" s="99"/>
      <c r="H23" s="94"/>
      <c r="I23" s="94"/>
    </row>
    <row r="24" spans="1:9" ht="15" x14ac:dyDescent="0.2">
      <c r="A24" s="153" t="s">
        <v>27</v>
      </c>
      <c r="B24" s="154">
        <v>1.714</v>
      </c>
      <c r="C24" s="154">
        <v>9414</v>
      </c>
      <c r="D24" s="156">
        <v>16135.6</v>
      </c>
      <c r="E24" s="99"/>
      <c r="H24" s="94"/>
      <c r="I24" s="94"/>
    </row>
    <row r="25" spans="1:9" ht="18" x14ac:dyDescent="0.25">
      <c r="A25" s="153" t="s">
        <v>26</v>
      </c>
      <c r="B25" s="154">
        <v>0.25</v>
      </c>
      <c r="C25" s="154">
        <v>11081</v>
      </c>
      <c r="D25" s="156">
        <v>2770.25</v>
      </c>
      <c r="E25" s="109"/>
      <c r="I25" s="94"/>
    </row>
    <row r="26" spans="1:9" ht="15.75" x14ac:dyDescent="0.25">
      <c r="A26" s="128" t="s">
        <v>28</v>
      </c>
      <c r="B26" s="155">
        <f>SUM(B18:B25)</f>
        <v>15.771000000000001</v>
      </c>
      <c r="C26" s="155"/>
      <c r="D26" s="157">
        <f>SUM(D18:D25)</f>
        <v>158010.54999999999</v>
      </c>
      <c r="E26" s="148"/>
    </row>
    <row r="27" spans="1:9" ht="15.75" x14ac:dyDescent="0.25">
      <c r="A27" s="126"/>
      <c r="C27" s="111" t="s">
        <v>67</v>
      </c>
      <c r="D27" s="150">
        <v>43057.87</v>
      </c>
    </row>
    <row r="28" spans="1:9" ht="15.75" x14ac:dyDescent="0.25">
      <c r="A28" s="126"/>
      <c r="B28" s="124"/>
      <c r="C28" s="97" t="s">
        <v>68</v>
      </c>
      <c r="D28" s="149">
        <v>201068.41999999998</v>
      </c>
    </row>
    <row r="29" spans="1:9" ht="15.75" x14ac:dyDescent="0.25">
      <c r="A29" s="126"/>
      <c r="B29" s="124"/>
      <c r="C29" s="97" t="s">
        <v>69</v>
      </c>
      <c r="D29" s="143">
        <v>16755.7</v>
      </c>
    </row>
    <row r="30" spans="1:9" ht="15" x14ac:dyDescent="0.2">
      <c r="A30" s="94"/>
      <c r="B30" s="94"/>
      <c r="C30" s="94"/>
      <c r="D30" s="104"/>
      <c r="E30" s="101"/>
    </row>
    <row r="31" spans="1:9" ht="16.5" thickBot="1" x14ac:dyDescent="0.3">
      <c r="A31" s="135" t="s">
        <v>70</v>
      </c>
      <c r="B31" s="136" t="s">
        <v>71</v>
      </c>
      <c r="C31" s="137" t="s">
        <v>72</v>
      </c>
      <c r="D31" s="137" t="s">
        <v>73</v>
      </c>
      <c r="E31" s="136" t="s">
        <v>74</v>
      </c>
      <c r="F31" s="99"/>
    </row>
    <row r="32" spans="1:9" ht="16.5" thickTop="1" thickBot="1" x14ac:dyDescent="0.25">
      <c r="A32" s="134" t="s">
        <v>32</v>
      </c>
      <c r="B32" s="158">
        <v>18</v>
      </c>
      <c r="C32" s="159">
        <v>100</v>
      </c>
      <c r="D32" s="160">
        <v>18</v>
      </c>
      <c r="E32" s="161">
        <v>216</v>
      </c>
    </row>
    <row r="33" spans="1:5" ht="17.25" thickTop="1" thickBot="1" x14ac:dyDescent="0.3">
      <c r="A33" s="138" t="s">
        <v>28</v>
      </c>
      <c r="B33" s="162">
        <f>SUM(B32:B32)</f>
        <v>18</v>
      </c>
      <c r="C33" s="163"/>
      <c r="D33" s="163"/>
      <c r="E33" s="162">
        <f>SUM(E32:E32)</f>
        <v>216</v>
      </c>
    </row>
    <row r="34" spans="1:5" ht="18.75" thickTop="1" x14ac:dyDescent="0.25">
      <c r="D34" s="115"/>
      <c r="E34" s="101"/>
    </row>
    <row r="35" spans="1:5" ht="15.75" x14ac:dyDescent="0.25">
      <c r="A35" s="108" t="s">
        <v>75</v>
      </c>
      <c r="B35" s="206"/>
      <c r="C35" s="144">
        <v>18</v>
      </c>
      <c r="E35" s="101"/>
    </row>
    <row r="36" spans="1:5" ht="15" x14ac:dyDescent="0.2">
      <c r="A36" s="99"/>
      <c r="B36" s="99"/>
      <c r="C36" s="99"/>
      <c r="D36" s="99"/>
    </row>
    <row r="37" spans="1:5" ht="15" x14ac:dyDescent="0.2">
      <c r="A37" s="99"/>
      <c r="B37" s="94"/>
      <c r="C37" s="99"/>
    </row>
    <row r="38" spans="1:5" ht="15.75" x14ac:dyDescent="0.25">
      <c r="A38" s="207" t="s">
        <v>100</v>
      </c>
      <c r="B38" s="105">
        <v>670.95</v>
      </c>
      <c r="C38" s="101"/>
    </row>
    <row r="39" spans="1:5" ht="15.75" x14ac:dyDescent="0.25">
      <c r="A39" s="97" t="s">
        <v>71</v>
      </c>
      <c r="B39" s="208">
        <v>17444.650000000001</v>
      </c>
      <c r="C39" s="99"/>
    </row>
    <row r="40" spans="1:5" ht="16.5" thickBot="1" x14ac:dyDescent="0.3">
      <c r="A40" s="97" t="s">
        <v>76</v>
      </c>
      <c r="B40" s="105">
        <v>2965.59</v>
      </c>
      <c r="C40" s="99"/>
    </row>
    <row r="41" spans="1:5" ht="19.5" thickTop="1" thickBot="1" x14ac:dyDescent="0.3">
      <c r="A41" s="117" t="s">
        <v>37</v>
      </c>
      <c r="B41" s="132">
        <v>20410.240000000002</v>
      </c>
      <c r="C41" s="116" t="s">
        <v>77</v>
      </c>
    </row>
    <row r="42" spans="1:5" ht="19.5" thickTop="1" thickBot="1" x14ac:dyDescent="0.3">
      <c r="A42" s="117" t="s">
        <v>101</v>
      </c>
      <c r="B42" s="132">
        <v>100</v>
      </c>
      <c r="C42" s="209" t="s">
        <v>102</v>
      </c>
    </row>
    <row r="43" spans="1:5" ht="19.5" thickTop="1" thickBot="1" x14ac:dyDescent="0.3">
      <c r="A43" s="117" t="s">
        <v>103</v>
      </c>
      <c r="B43" s="132">
        <v>20410.240000000002</v>
      </c>
      <c r="C43" s="116" t="s">
        <v>77</v>
      </c>
    </row>
    <row r="44" spans="1:5" ht="15.75" thickTop="1" x14ac:dyDescent="0.2">
      <c r="A44" s="94"/>
      <c r="C44" s="99"/>
    </row>
    <row r="45" spans="1:5" ht="15" x14ac:dyDescent="0.2">
      <c r="A45" s="94"/>
      <c r="C45" s="99"/>
    </row>
    <row r="46" spans="1:5" ht="15" x14ac:dyDescent="0.2">
      <c r="A46" s="94"/>
      <c r="C46" s="99"/>
    </row>
    <row r="47" spans="1:5" ht="15" x14ac:dyDescent="0.2">
      <c r="A47" s="94"/>
    </row>
    <row r="48" spans="1:5" ht="15" x14ac:dyDescent="0.2">
      <c r="A48" s="94"/>
    </row>
  </sheetData>
  <mergeCells count="3">
    <mergeCell ref="A1:F1"/>
    <mergeCell ref="A2:F2"/>
    <mergeCell ref="A3:F3"/>
  </mergeCells>
  <dataValidations count="1">
    <dataValidation allowBlank="1" showInputMessage="1" sqref="B9:B10"/>
  </dataValidation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rightToLeft="1" workbookViewId="0">
      <selection activeCell="E31" sqref="E31"/>
    </sheetView>
  </sheetViews>
  <sheetFormatPr defaultRowHeight="14.25" x14ac:dyDescent="0.2"/>
  <cols>
    <col min="3" max="3" width="13.5" customWidth="1"/>
  </cols>
  <sheetData>
    <row r="1" spans="1:6" x14ac:dyDescent="0.2">
      <c r="A1" s="221"/>
      <c r="B1" s="221"/>
      <c r="C1" s="221"/>
      <c r="D1" s="221"/>
      <c r="E1" s="89"/>
      <c r="F1" s="89"/>
    </row>
    <row r="2" spans="1:6" ht="23.25" x14ac:dyDescent="0.2">
      <c r="A2" s="222" t="s">
        <v>78</v>
      </c>
      <c r="B2" s="222"/>
      <c r="C2" s="222"/>
      <c r="D2" s="222"/>
      <c r="E2" s="89"/>
      <c r="F2" s="89"/>
    </row>
    <row r="5" spans="1:6" ht="15.75" x14ac:dyDescent="0.2">
      <c r="A5" s="90" t="s">
        <v>79</v>
      </c>
      <c r="B5" s="87">
        <v>4</v>
      </c>
      <c r="C5" s="89"/>
      <c r="D5" s="89"/>
      <c r="E5" s="89"/>
      <c r="F5" s="89"/>
    </row>
    <row r="6" spans="1:6" ht="15.75" x14ac:dyDescent="0.2">
      <c r="A6" s="90" t="s">
        <v>80</v>
      </c>
      <c r="B6" s="91">
        <v>0.25</v>
      </c>
      <c r="C6" s="89"/>
      <c r="D6" s="89"/>
      <c r="E6" s="89"/>
      <c r="F6" s="89"/>
    </row>
    <row r="8" spans="1:6" ht="16.5" x14ac:dyDescent="0.2">
      <c r="A8" s="92" t="s">
        <v>81</v>
      </c>
      <c r="B8" s="89"/>
      <c r="C8" s="89"/>
      <c r="D8" s="89"/>
      <c r="E8" s="89"/>
      <c r="F8" s="89"/>
    </row>
    <row r="10" spans="1:6" ht="15.75" x14ac:dyDescent="0.2">
      <c r="A10" s="88" t="s">
        <v>82</v>
      </c>
      <c r="B10" s="88" t="s">
        <v>83</v>
      </c>
      <c r="C10" s="88" t="s">
        <v>84</v>
      </c>
      <c r="D10" s="88" t="s">
        <v>85</v>
      </c>
      <c r="E10" s="88" t="s">
        <v>86</v>
      </c>
      <c r="F10" s="88" t="s">
        <v>87</v>
      </c>
    </row>
    <row r="11" spans="1:6" ht="15" x14ac:dyDescent="0.2">
      <c r="A11" s="165" t="s">
        <v>88</v>
      </c>
      <c r="B11" s="166">
        <v>5</v>
      </c>
      <c r="C11" s="167">
        <v>8</v>
      </c>
      <c r="D11" s="166">
        <v>2</v>
      </c>
      <c r="E11" s="166">
        <v>1.91</v>
      </c>
      <c r="F11" s="164"/>
    </row>
    <row r="12" spans="1:6" ht="15" x14ac:dyDescent="0.2">
      <c r="A12" s="165" t="s">
        <v>89</v>
      </c>
      <c r="B12" s="166">
        <v>5</v>
      </c>
      <c r="C12" s="167">
        <v>8</v>
      </c>
      <c r="D12" s="166">
        <v>3</v>
      </c>
      <c r="E12" s="166">
        <v>2.8650000000000002</v>
      </c>
      <c r="F12" s="164"/>
    </row>
    <row r="13" spans="1:6" ht="15" x14ac:dyDescent="0.2">
      <c r="A13" s="165" t="s">
        <v>90</v>
      </c>
      <c r="B13" s="166">
        <v>0</v>
      </c>
      <c r="C13" s="167">
        <v>0</v>
      </c>
      <c r="D13" s="166">
        <v>0.8</v>
      </c>
      <c r="E13" s="166">
        <v>0.8</v>
      </c>
      <c r="F13" s="165" t="s">
        <v>91</v>
      </c>
    </row>
    <row r="14" spans="1:6" ht="15" x14ac:dyDescent="0.2">
      <c r="A14" s="165" t="s">
        <v>92</v>
      </c>
      <c r="B14" s="166">
        <v>0</v>
      </c>
      <c r="C14" s="167">
        <v>0</v>
      </c>
      <c r="D14" s="166">
        <v>0</v>
      </c>
      <c r="E14" s="166">
        <v>0</v>
      </c>
      <c r="F14" s="164"/>
    </row>
    <row r="15" spans="1:6" ht="15" x14ac:dyDescent="0.2">
      <c r="A15" s="165" t="s">
        <v>93</v>
      </c>
      <c r="B15" s="166">
        <v>4</v>
      </c>
      <c r="C15" s="167">
        <v>8</v>
      </c>
      <c r="D15" s="166">
        <v>3</v>
      </c>
      <c r="E15" s="166">
        <v>0.57299999999999995</v>
      </c>
      <c r="F15" s="164"/>
    </row>
    <row r="16" spans="1:6" ht="15" x14ac:dyDescent="0.2">
      <c r="A16" s="165" t="s">
        <v>94</v>
      </c>
      <c r="B16" s="166">
        <v>4</v>
      </c>
      <c r="C16" s="167">
        <v>8</v>
      </c>
      <c r="D16" s="166">
        <v>3</v>
      </c>
      <c r="E16" s="166">
        <v>0.57299999999999995</v>
      </c>
      <c r="F16" s="164"/>
    </row>
    <row r="17" spans="1:6" ht="15" x14ac:dyDescent="0.2">
      <c r="A17" s="165" t="s">
        <v>95</v>
      </c>
      <c r="B17" s="166">
        <v>4</v>
      </c>
      <c r="C17" s="167">
        <v>8</v>
      </c>
      <c r="D17" s="166">
        <v>3</v>
      </c>
      <c r="E17" s="166">
        <v>0.57299999999999995</v>
      </c>
      <c r="F17" s="164"/>
    </row>
    <row r="18" spans="1:6" ht="15" x14ac:dyDescent="0.2">
      <c r="A18" s="165" t="s">
        <v>96</v>
      </c>
      <c r="B18" s="166">
        <v>4</v>
      </c>
      <c r="C18" s="167">
        <v>8</v>
      </c>
      <c r="D18" s="166">
        <v>3</v>
      </c>
      <c r="E18" s="166">
        <v>0.57299999999999995</v>
      </c>
      <c r="F18" s="164"/>
    </row>
    <row r="19" spans="1:6" ht="15.75" x14ac:dyDescent="0.2">
      <c r="A19" s="89"/>
      <c r="B19" s="89"/>
      <c r="C19" s="89"/>
      <c r="D19" s="89"/>
      <c r="E19" s="168">
        <v>7.8670000000000009</v>
      </c>
      <c r="F19" s="89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השוואת תעריפים </vt:lpstr>
      <vt:lpstr>מגן פרטי 2024</vt:lpstr>
      <vt:lpstr>קידום פרטי</vt:lpstr>
      <vt:lpstr>מגן פרטי 4.24</vt:lpstr>
      <vt:lpstr>קידום פרטי 4.24</vt:lpstr>
      <vt:lpstr>מגן קצה פרטי 4.24</vt:lpstr>
      <vt:lpstr>מצבת מדריכים במגן</vt:lpstr>
    </vt:vector>
  </TitlesOfParts>
  <Company>Molsa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כהן אחדות</dc:creator>
  <cp:lastModifiedBy>שירן קלר</cp:lastModifiedBy>
  <dcterms:created xsi:type="dcterms:W3CDTF">2024-03-09T17:20:41Z</dcterms:created>
  <dcterms:modified xsi:type="dcterms:W3CDTF">2024-06-19T06:36:15Z</dcterms:modified>
</cp:coreProperties>
</file>